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7.244\1\НА САЙТ ЧРМО\Дума\"/>
    </mc:Choice>
  </mc:AlternateContent>
  <xr:revisionPtr revIDLastSave="0" documentId="13_ncr:1_{7A6FF14D-D759-4270-97B1-C515FFEE638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прил 1" sheetId="10" r:id="rId1"/>
  </sheets>
  <definedNames>
    <definedName name="_xlnm.Print_Titles" localSheetId="0">'прил 1'!$6:$7</definedName>
    <definedName name="_xlnm.Print_Area" localSheetId="0">'прил 1'!$A$1:$F$123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8" i="10" l="1"/>
  <c r="E112" i="10"/>
  <c r="E97" i="10"/>
  <c r="E69" i="10" l="1"/>
  <c r="E58" i="10"/>
  <c r="E56" i="10" s="1"/>
  <c r="E61" i="10"/>
  <c r="E118" i="10" l="1"/>
  <c r="E114" i="10"/>
  <c r="E87" i="10"/>
  <c r="E50" i="10"/>
  <c r="E13" i="10"/>
  <c r="E9" i="10"/>
  <c r="E108" i="10"/>
  <c r="E59" i="10" l="1"/>
  <c r="E96" i="10"/>
  <c r="E80" i="10"/>
  <c r="E67" i="10" l="1"/>
  <c r="E8" i="10" s="1"/>
  <c r="F10" i="10" l="1"/>
  <c r="F28" i="10" l="1"/>
  <c r="F85" i="10" l="1"/>
  <c r="F76" i="10"/>
  <c r="F64" i="10"/>
  <c r="F83" i="10"/>
  <c r="F108" i="10"/>
  <c r="F95" i="10"/>
  <c r="F71" i="10"/>
  <c r="F82" i="10"/>
  <c r="F102" i="10"/>
  <c r="F81" i="10"/>
  <c r="F97" i="10"/>
  <c r="F49" i="10"/>
  <c r="F92" i="10"/>
  <c r="F89" i="10"/>
  <c r="F61" i="10"/>
  <c r="F67" i="10"/>
  <c r="F11" i="10"/>
  <c r="F87" i="10"/>
  <c r="F96" i="10"/>
  <c r="F44" i="10"/>
  <c r="F17" i="10"/>
  <c r="F16" i="10"/>
  <c r="F15" i="10"/>
  <c r="F14" i="10"/>
  <c r="F25" i="10"/>
  <c r="F19" i="10"/>
  <c r="D18" i="10"/>
  <c r="F18" i="10" l="1"/>
  <c r="D8" i="10" l="1"/>
  <c r="F8" i="10" l="1"/>
</calcChain>
</file>

<file path=xl/sharedStrings.xml><?xml version="1.0" encoding="utf-8"?>
<sst xmlns="http://schemas.openxmlformats.org/spreadsheetml/2006/main" count="330" uniqueCount="198">
  <si>
    <t>Начальник финансового управления</t>
  </si>
  <si>
    <t>Наименование</t>
  </si>
  <si>
    <t>910</t>
  </si>
  <si>
    <t>Возврат остатков субсидий и субвенций из бюджетов муниципальных районов</t>
  </si>
  <si>
    <t>917</t>
  </si>
  <si>
    <t>2 07 05020 05 0000 180</t>
  </si>
  <si>
    <t>913</t>
  </si>
  <si>
    <t>904</t>
  </si>
  <si>
    <t>918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</si>
  <si>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</si>
  <si>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907</t>
  </si>
  <si>
    <t>Дотации муниципальным районам на поддержку мер  по обеспечению сбалансированности  бюджетов</t>
  </si>
  <si>
    <t>% исполне-ния</t>
  </si>
  <si>
    <t>182</t>
  </si>
  <si>
    <t>1 14 02053 05 0000 410</t>
  </si>
  <si>
    <t xml:space="preserve">Прочие доходы от оказания платных услуг (работ) получателями средств бюджетов муниципальных районов </t>
  </si>
  <si>
    <t>Прочие доходы от оказания платных услуг (работ) получателями средств бюджетов муниципальных районов</t>
  </si>
  <si>
    <t>048</t>
  </si>
  <si>
    <t xml:space="preserve">Плата за выбросы загрязняющих веществ в атмосферный воздух стационарными объектами </t>
  </si>
  <si>
    <t>1 11 05035 05 0000 120</t>
  </si>
  <si>
    <t>950</t>
  </si>
  <si>
    <t>доходов районного бюджета</t>
  </si>
  <si>
    <t>главного администратора доходов</t>
  </si>
  <si>
    <t>Код бюджетной классификации</t>
  </si>
  <si>
    <t>1 03 02230 01 0000 110</t>
  </si>
  <si>
    <t>1 03 02240 01 0000 110</t>
  </si>
  <si>
    <t>1 03 02250 01 0000 110</t>
  </si>
  <si>
    <t>1 03 02260 01 0000 110</t>
  </si>
  <si>
    <t>100</t>
  </si>
  <si>
    <t xml:space="preserve">план на 2014 год 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</si>
  <si>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</si>
  <si>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ВСЕГО ДОХОДОВ</t>
  </si>
  <si>
    <t>1 17 05050 05 0000 180</t>
  </si>
  <si>
    <t>Отдел по культуре и библиотечному обслуживанию администрации Черемховского районного муниципального образования</t>
  </si>
  <si>
    <t>Отдел образования администрации Черемховского районного муниципального образования</t>
  </si>
  <si>
    <t>Администрация Черемховского районного муниципального образования</t>
  </si>
  <si>
    <t>Комитет по управлению муниципальным имуществом Черемховского районного муниципального образования</t>
  </si>
  <si>
    <t>1 12 01010 01 6000 120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</si>
  <si>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</si>
  <si>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</si>
  <si>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</si>
  <si>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</si>
  <si>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</si>
  <si>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</si>
  <si>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</si>
  <si>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1 01 02020 01 1000 110</t>
  </si>
  <si>
    <t>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</si>
  <si>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</si>
  <si>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</si>
  <si>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</si>
  <si>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</si>
  <si>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</si>
  <si>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</si>
  <si>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1 01 02030 01 2100 110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</si>
  <si>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</si>
  <si>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1 01 02030 01 3000 110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</si>
  <si>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</si>
  <si>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1 05 02010 02 1000 110</t>
  </si>
  <si>
    <t>Единый налог на вмененный доход для отдельных видов деятельности (пени по соответствующему платежу)</t>
  </si>
  <si>
    <t>1 05 02010 02 2100 110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</si>
  <si>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</si>
  <si>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</si>
  <si>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1 05 02020 02 2100 110</t>
  </si>
  <si>
    <t>1 05 03010 01 1000 110</t>
  </si>
  <si>
    <t>1 05 03010 01 2100 110</t>
  </si>
  <si>
    <t>1 05 03010 01 3000 110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</si>
  <si>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</si>
  <si>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(пени по соответствующему платежу)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</si>
  <si>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</si>
  <si>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1 13 01995 05 0000 130</t>
  </si>
  <si>
    <t>Прочие неналоговые доходы бюджетов муниципальных районов</t>
  </si>
  <si>
    <t>Прочие субсидии бюджетам муниципальных районов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</si>
  <si>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</si>
  <si>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Прочие субвенции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</si>
  <si>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</t>
  </si>
  <si>
    <t>Дотации бюджетам муниципальных районов на выравнивание бюджетной обеспеченности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</si>
  <si>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</si>
  <si>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</si>
  <si>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</si>
  <si>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</si>
  <si>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</si>
  <si>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</si>
  <si>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</si>
  <si>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</si>
  <si>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Финансовое управление администрации Черемховского районного муниципального образования</t>
  </si>
  <si>
    <t>Управление жилищно-коммунального хозяйства, строительства, транспорта, связи и экологии администрации Черемховского районного муниципального образования</t>
  </si>
  <si>
    <t>Муниципальные образования Черемховского районного муниципального образования</t>
  </si>
  <si>
    <t>Управление Федеральной службы по надзору в сфере природопользования по Иркутской области</t>
  </si>
  <si>
    <t>Управление Федерального казначейства по Иркутской области</t>
  </si>
  <si>
    <t xml:space="preserve">Управление Федеральной налоговой службы по Иркутской области </t>
  </si>
  <si>
    <t xml:space="preserve">Кассовое исполнение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</si>
  <si>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</si>
  <si>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</si>
  <si>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</si>
  <si>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</si>
  <si>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Ю.Н. Гайдук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</si>
  <si>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</si>
  <si>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1 01 02010 01 4000 110</t>
  </si>
  <si>
    <t>1 05 02010 02 3000 110</t>
  </si>
  <si>
    <t>1 05 04020 02 1000 110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</si>
  <si>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</si>
  <si>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1 17 01050 05 0000 180</t>
  </si>
  <si>
    <t>Невыясненные поступления, зачисляемые в бюджеты муниципальных районов</t>
  </si>
  <si>
    <t>Субвенции бюджетам  муниципальных районов на составление списков кандидатов в присяжные заседатели федеральных судов общей юрисдикции в Российской Федерации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</si>
  <si>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</si>
  <si>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1 05 01010 01 1000 110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</si>
  <si>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</si>
  <si>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1 05 01010 01 2100 110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</si>
  <si>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</si>
  <si>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1 05 01010 01 3000 110</t>
  </si>
  <si>
    <t>1 05 01020 01 1000 110</t>
  </si>
  <si>
    <t>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</si>
  <si>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</si>
  <si>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1 05 01020 01 2100 110</t>
  </si>
  <si>
    <t>Субсидия бюджетам муниципальных районов на поддержку отрасли культуры</t>
  </si>
  <si>
    <t>1 11 05013 05 0000 120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</si>
  <si>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</si>
  <si>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1 14 06013 05 0000 430</t>
  </si>
  <si>
    <t>Плата за размещение отходов производства</t>
  </si>
  <si>
    <t>843</t>
  </si>
  <si>
    <t>Министерство лесного комплекса Иркутской области</t>
  </si>
  <si>
    <t>1 13 02995 05 0000 130</t>
  </si>
  <si>
    <t>Прочие доходы от компенсации затрат бюджетов муниципальных районов</t>
  </si>
  <si>
    <t>Субсидии бюджетам муниципальтных районов на реализацию мероприятий по обеспечению жильем молодых семей</t>
  </si>
  <si>
    <t>Контрольно-счетная палата Черемховского районного муниципального образования</t>
  </si>
  <si>
    <t>923</t>
  </si>
  <si>
    <t>1 12 01041 01 6000 120</t>
  </si>
  <si>
    <t>1 16 10123 01 0051 140</t>
  </si>
  <si>
    <t>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</si>
  <si>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</si>
  <si>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Министерство социального развития, опеки и попечительства Иркутской области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</si>
  <si>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</si>
  <si>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806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</si>
  <si>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</si>
  <si>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</si>
  <si>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</si>
  <si>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</si>
  <si>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2 02 49999 05 0000 150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</si>
  <si>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</si>
  <si>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сельских поселений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</si>
  <si>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 xml:space="preserve"> 1 11 05410 10 0000 120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</si>
  <si>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</si>
  <si>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1 16 07090 05 0000 140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</si>
  <si>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</si>
  <si>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Налог на доходы физических лиц в частисуммы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</si>
  <si>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 xml:space="preserve"> 1 01 02080 01 1000 110</t>
  </si>
  <si>
    <t xml:space="preserve"> 1 01 02080 01 2100 110</t>
  </si>
  <si>
    <t>Налог на доходы физических лиц в частисуммы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</si>
  <si>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1 05 04020 02 2100 110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</si>
  <si>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</si>
  <si>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</si>
  <si>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1 08 03010 01 1050 110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</si>
  <si>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</si>
  <si>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Доходы от денежных взысканий (штрафов), поступающие в счет погашения задолженности, образовавшейсядо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</si>
  <si>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1 16 01053 01 0000 140</t>
  </si>
  <si>
    <t>1 16 01063 01 0000 140</t>
  </si>
  <si>
    <t>1 16 01073 01 0000 140</t>
  </si>
  <si>
    <t>1 16 01113 01 0000 140</t>
  </si>
  <si>
    <t>1 16 01203 01 0000 140</t>
  </si>
  <si>
    <t>1 16 11050 01 0000 140</t>
  </si>
  <si>
    <t>2 02 25519 05 0000 150</t>
  </si>
  <si>
    <t>2 02 29999 05 0000 150</t>
  </si>
  <si>
    <t>1 16 07090 05 0000 130</t>
  </si>
  <si>
    <t>Платежи от государственных и муниципальных унитарных предприятий</t>
  </si>
  <si>
    <t xml:space="preserve"> 1 11 07015 05 0000 120</t>
  </si>
  <si>
    <t>1 16 10123 05 0051 140</t>
  </si>
  <si>
    <t>2 02 25097 05 0000 150</t>
  </si>
  <si>
    <t>2 02 25304 05 0000 150</t>
  </si>
  <si>
    <t>2 02 30024 05 0000 150</t>
  </si>
  <si>
    <t>2 02 39999 05 0000 150</t>
  </si>
  <si>
    <t>2 19 60010 05 0000 150</t>
  </si>
  <si>
    <t>2 02 15001 05 0000 150</t>
  </si>
  <si>
    <t>2 02 15002 05 0000 150</t>
  </si>
  <si>
    <t>2 02 40014 05 0000 150</t>
  </si>
  <si>
    <t>2 02 25497 05 0000 150</t>
  </si>
  <si>
    <t>2 02 35120 05 0000 150</t>
  </si>
  <si>
    <t>2 02 30022 05 0000 150</t>
  </si>
  <si>
    <t xml:space="preserve">ДОХОДЫ БЮДЖЕТА ЧЕРЕМХОВСКОГО РАЙОННОГО МУНИЦИПАЛЬНОГО ОБРАЗОВАНИЯ  ПО КОДАМ КЛАССИФИКАЦИИ ДОХОДОВ БЮДЖЕТОВ ЗА 2022 ГОД </t>
  </si>
  <si>
    <t>1 12 01030 01 6000 120</t>
  </si>
  <si>
    <t>Плата за выбросы загрязняющих веществ в водные объекты</t>
  </si>
  <si>
    <t>1 01 02030 01 5000 110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</si>
  <si>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</si>
  <si>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</si>
  <si>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1 05 01012 01 1000 110</t>
  </si>
  <si>
    <t>1 08 03010 01 1060 110</t>
  </si>
  <si>
    <t>815</t>
  </si>
  <si>
    <t>Министерство природных ресурсов и экологии Иркутской области</t>
  </si>
  <si>
    <t>2 02 25750 05 0000 150</t>
  </si>
  <si>
    <t>Субсидии на реализацию мероприятий по модернизации школьных систем образования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</si>
  <si>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</si>
  <si>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</si>
  <si>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2 02 45179 00 0000 150</t>
  </si>
  <si>
    <t>2 02 45303 00 0000 150</t>
  </si>
  <si>
    <t>Прочие межбюджетные трансферты бюджетам муниципальных районов</t>
  </si>
  <si>
    <t>1 17 15030 05 0000 180</t>
  </si>
  <si>
    <t>Инициативные платежи, зачисляемые в бюджеты муниципальных районов</t>
  </si>
  <si>
    <t>Прочие безвозмездные поступления в бюджеты муниципальных районов</t>
  </si>
  <si>
    <t>2 07 05030 05 0000 180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</si>
</sst>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.000000"/>
    <numFmt numFmtId="166" formatCode="#,##0.0_ ;[Red]\-#,##0.0\ 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2"/>
      <name val="Arial Cyr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4">
    <xf numFmtId="0" fontId="0" fillId="0" borderId="0"/>
    <xf numFmtId="0" fontId="5" fillId="0" borderId="0"/>
    <xf numFmtId="0" fontId="5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9" fontId="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" fillId="0" borderId="0"/>
  </cellStyleXfs>
  <cellXfs count="88">
    <xf numFmtId="0" fontId="0" fillId="0" borderId="0" xfId="0"/>
    <xf numFmtId="0" fontId="6" fillId="0" borderId="0" xfId="1" applyFont="1"/>
    <xf numFmtId="165" fontId="3" fillId="0" borderId="0" xfId="1" applyNumberFormat="1" applyFont="1" applyFill="1" applyAlignment="1">
      <alignment horizontal="right"/>
    </xf>
    <xf numFmtId="0" fontId="5" fillId="0" borderId="0" xfId="1" applyFont="1"/>
    <xf numFmtId="0" fontId="2" fillId="0" borderId="0" xfId="47" applyFont="1" applyFill="1" applyAlignment="1">
      <alignment vertical="center"/>
    </xf>
    <xf numFmtId="0" fontId="2" fillId="0" borderId="0" xfId="47" applyFont="1" applyFill="1"/>
    <xf numFmtId="164" fontId="3" fillId="2" borderId="0" xfId="1" applyNumberFormat="1" applyFont="1" applyFill="1"/>
    <xf numFmtId="165" fontId="2" fillId="2" borderId="0" xfId="1" applyNumberFormat="1" applyFont="1" applyFill="1"/>
    <xf numFmtId="0" fontId="13" fillId="0" borderId="2" xfId="47" applyFont="1" applyFill="1" applyBorder="1" applyAlignment="1">
      <alignment vertical="center" wrapText="1"/>
    </xf>
    <xf numFmtId="164" fontId="13" fillId="0" borderId="0" xfId="47" applyNumberFormat="1" applyFont="1" applyFill="1" applyBorder="1" applyAlignment="1">
      <alignment vertical="center" wrapText="1"/>
    </xf>
    <xf numFmtId="0" fontId="14" fillId="0" borderId="0" xfId="47" applyFont="1" applyFill="1" applyAlignment="1">
      <alignment vertical="center"/>
    </xf>
    <xf numFmtId="0" fontId="14" fillId="0" borderId="0" xfId="47" applyFont="1" applyFill="1"/>
    <xf numFmtId="165" fontId="14" fillId="2" borderId="0" xfId="1" applyNumberFormat="1" applyFont="1" applyFill="1"/>
    <xf numFmtId="0" fontId="5" fillId="0" borderId="0" xfId="1" applyFont="1" applyAlignment="1">
      <alignment vertical="center"/>
    </xf>
    <xf numFmtId="0" fontId="10" fillId="2" borderId="1" xfId="46" applyFont="1" applyFill="1" applyBorder="1" applyAlignment="1">
      <alignment horizontal="left" vertical="top" wrapText="1"/>
    </xf>
    <xf numFmtId="0" fontId="10" fillId="0" borderId="0" xfId="17" applyFont="1"/>
    <xf numFmtId="0" fontId="10" fillId="0" borderId="0" xfId="1" applyFont="1" applyBorder="1"/>
    <xf numFmtId="0" fontId="10" fillId="0" borderId="0" xfId="1" applyFont="1"/>
    <xf numFmtId="0" fontId="15" fillId="0" borderId="0" xfId="1" applyFont="1" applyBorder="1"/>
    <xf numFmtId="0" fontId="15" fillId="0" borderId="0" xfId="1" applyFont="1"/>
    <xf numFmtId="164" fontId="10" fillId="0" borderId="0" xfId="1" applyNumberFormat="1" applyFont="1" applyBorder="1"/>
    <xf numFmtId="0" fontId="10" fillId="2" borderId="0" xfId="1" applyFont="1" applyFill="1"/>
    <xf numFmtId="0" fontId="10" fillId="0" borderId="0" xfId="1" applyFont="1" applyFill="1"/>
    <xf numFmtId="0" fontId="15" fillId="0" borderId="1" xfId="47" applyFont="1" applyFill="1" applyBorder="1" applyAlignment="1">
      <alignment horizontal="center" vertical="center" wrapText="1"/>
    </xf>
    <xf numFmtId="164" fontId="15" fillId="2" borderId="1" xfId="47" applyNumberFormat="1" applyFont="1" applyFill="1" applyBorder="1" applyAlignment="1">
      <alignment vertical="center"/>
    </xf>
    <xf numFmtId="49" fontId="15" fillId="0" borderId="1" xfId="47" applyNumberFormat="1" applyFont="1" applyFill="1" applyBorder="1" applyAlignment="1">
      <alignment horizontal="center" vertical="center"/>
    </xf>
    <xf numFmtId="164" fontId="15" fillId="0" borderId="0" xfId="1" applyNumberFormat="1" applyFont="1" applyBorder="1"/>
    <xf numFmtId="49" fontId="10" fillId="2" borderId="1" xfId="47" applyNumberFormat="1" applyFont="1" applyFill="1" applyBorder="1" applyAlignment="1">
      <alignment horizontal="center" vertical="center"/>
    </xf>
    <xf numFmtId="0" fontId="10" fillId="2" borderId="1" xfId="47" applyFont="1" applyFill="1" applyBorder="1" applyAlignment="1">
      <alignment horizontal="center" vertical="center"/>
    </xf>
    <xf numFmtId="164" fontId="10" fillId="2" borderId="1" xfId="1" applyNumberFormat="1" applyFont="1" applyFill="1" applyBorder="1" applyAlignment="1">
      <alignment vertical="center"/>
    </xf>
    <xf numFmtId="49" fontId="10" fillId="0" borderId="1" xfId="47" applyNumberFormat="1" applyFont="1" applyFill="1" applyBorder="1" applyAlignment="1">
      <alignment horizontal="center" vertical="center"/>
    </xf>
    <xf numFmtId="0" fontId="10" fillId="0" borderId="1" xfId="47" applyFont="1" applyFill="1" applyBorder="1" applyAlignment="1">
      <alignment horizontal="center" vertical="center"/>
    </xf>
    <xf numFmtId="164" fontId="15" fillId="2" borderId="1" xfId="1" applyNumberFormat="1" applyFont="1" applyFill="1" applyBorder="1" applyAlignment="1">
      <alignment vertical="center"/>
    </xf>
    <xf numFmtId="164" fontId="10" fillId="2" borderId="1" xfId="47" applyNumberFormat="1" applyFont="1" applyFill="1" applyBorder="1" applyAlignment="1">
      <alignment vertical="center"/>
    </xf>
    <xf numFmtId="49" fontId="10" fillId="2" borderId="1" xfId="46" applyNumberFormat="1" applyFont="1" applyFill="1" applyBorder="1" applyAlignment="1">
      <alignment horizontal="center" vertical="center"/>
    </xf>
    <xf numFmtId="0" fontId="10" fillId="2" borderId="1" xfId="46" applyFont="1" applyFill="1" applyBorder="1" applyAlignment="1">
      <alignment horizontal="center" vertical="center"/>
    </xf>
    <xf numFmtId="0" fontId="15" fillId="0" borderId="1" xfId="1" applyFont="1" applyBorder="1" applyAlignment="1">
      <alignment horizontal="center"/>
    </xf>
    <xf numFmtId="164" fontId="15" fillId="2" borderId="1" xfId="1" applyNumberFormat="1" applyFont="1" applyFill="1" applyBorder="1" applyAlignment="1">
      <alignment horizontal="center"/>
    </xf>
    <xf numFmtId="164" fontId="15" fillId="2" borderId="0" xfId="47" applyNumberFormat="1" applyFont="1" applyFill="1" applyBorder="1" applyAlignment="1">
      <alignment vertical="center"/>
    </xf>
    <xf numFmtId="0" fontId="15" fillId="0" borderId="0" xfId="1" applyFont="1" applyFill="1"/>
    <xf numFmtId="0" fontId="16" fillId="0" borderId="1" xfId="43" applyFont="1" applyBorder="1" applyAlignment="1">
      <alignment vertical="center" wrapText="1"/>
    </xf>
    <xf numFmtId="164" fontId="15" fillId="2" borderId="1" xfId="1" applyNumberFormat="1" applyFont="1" applyFill="1" applyBorder="1" applyAlignment="1">
      <alignment horizontal="right" vertical="center"/>
    </xf>
    <xf numFmtId="164" fontId="15" fillId="0" borderId="0" xfId="1" applyNumberFormat="1" applyFont="1" applyFill="1"/>
    <xf numFmtId="164" fontId="10" fillId="2" borderId="1" xfId="1" applyNumberFormat="1" applyFont="1" applyFill="1" applyBorder="1" applyAlignment="1">
      <alignment horizontal="right" vertical="center"/>
    </xf>
    <xf numFmtId="0" fontId="15" fillId="0" borderId="1" xfId="0" applyFont="1" applyBorder="1" applyAlignment="1">
      <alignment horizontal="center" vertical="center"/>
    </xf>
    <xf numFmtId="0" fontId="15" fillId="0" borderId="1" xfId="1" applyFont="1" applyFill="1" applyBorder="1" applyAlignment="1">
      <alignment horizontal="left" vertical="top" wrapText="1"/>
    </xf>
    <xf numFmtId="49" fontId="15" fillId="2" borderId="1" xfId="47" applyNumberFormat="1" applyFont="1" applyFill="1" applyBorder="1" applyAlignment="1">
      <alignment horizontal="center" vertical="center"/>
    </xf>
    <xf numFmtId="0" fontId="15" fillId="2" borderId="1" xfId="47" applyFont="1" applyFill="1" applyBorder="1" applyAlignment="1">
      <alignment horizontal="center" vertical="center"/>
    </xf>
    <xf numFmtId="0" fontId="18" fillId="2" borderId="1" xfId="47" applyFont="1" applyFill="1" applyBorder="1" applyAlignment="1">
      <alignment horizontal="center" vertical="center"/>
    </xf>
    <xf numFmtId="166" fontId="10" fillId="2" borderId="1" xfId="52" applyNumberFormat="1" applyFont="1" applyFill="1" applyBorder="1" applyAlignment="1">
      <alignment horizontal="left" vertical="top" wrapText="1"/>
    </xf>
    <xf numFmtId="49" fontId="18" fillId="2" borderId="1" xfId="47" applyNumberFormat="1" applyFont="1" applyFill="1" applyBorder="1" applyAlignment="1">
      <alignment horizontal="center" vertical="center"/>
    </xf>
    <xf numFmtId="0" fontId="18" fillId="0" borderId="1" xfId="47" applyFont="1" applyFill="1" applyBorder="1" applyAlignment="1">
      <alignment horizontal="center" vertical="center"/>
    </xf>
    <xf numFmtId="0" fontId="10" fillId="2" borderId="1" xfId="47" applyFont="1" applyFill="1" applyBorder="1" applyAlignment="1">
      <alignment vertical="top" wrapText="1"/>
    </xf>
    <xf numFmtId="0" fontId="15" fillId="0" borderId="1" xfId="47" applyFont="1" applyFill="1" applyBorder="1" applyAlignment="1">
      <alignment horizontal="center" vertical="center"/>
    </xf>
    <xf numFmtId="0" fontId="10" fillId="0" borderId="0" xfId="47" applyFont="1" applyFill="1" applyBorder="1" applyAlignment="1">
      <alignment vertical="center" wrapText="1"/>
    </xf>
    <xf numFmtId="49" fontId="10" fillId="0" borderId="0" xfId="47" applyNumberFormat="1" applyFont="1" applyFill="1" applyBorder="1" applyAlignment="1">
      <alignment horizontal="center" vertical="center"/>
    </xf>
    <xf numFmtId="0" fontId="10" fillId="0" borderId="0" xfId="47" applyFont="1" applyFill="1" applyBorder="1" applyAlignment="1">
      <alignment horizontal="center" vertical="center"/>
    </xf>
    <xf numFmtId="164" fontId="10" fillId="2" borderId="0" xfId="1" applyNumberFormat="1" applyFont="1" applyFill="1" applyBorder="1" applyAlignment="1">
      <alignment vertical="center"/>
    </xf>
    <xf numFmtId="0" fontId="15" fillId="0" borderId="1" xfId="0" applyFont="1" applyBorder="1" applyAlignment="1">
      <alignment vertical="top" wrapText="1"/>
    </xf>
    <xf numFmtId="0" fontId="10" fillId="0" borderId="1" xfId="47" applyFont="1" applyFill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0" fillId="0" borderId="1" xfId="1" applyFont="1" applyBorder="1" applyAlignment="1">
      <alignment vertical="top" wrapText="1"/>
    </xf>
    <xf numFmtId="0" fontId="10" fillId="0" borderId="1" xfId="47" applyFont="1" applyFill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5" fillId="2" borderId="3" xfId="1" applyFont="1" applyFill="1" applyBorder="1" applyAlignment="1">
      <alignment vertical="top" wrapText="1"/>
    </xf>
    <xf numFmtId="0" fontId="10" fillId="0" borderId="1" xfId="1" applyFont="1" applyFill="1" applyBorder="1" applyAlignment="1">
      <alignment horizontal="left" vertical="top" wrapText="1"/>
    </xf>
    <xf numFmtId="49" fontId="17" fillId="3" borderId="1" xfId="0" applyNumberFormat="1" applyFont="1" applyFill="1" applyBorder="1" applyAlignment="1">
      <alignment vertical="top" wrapText="1"/>
    </xf>
    <xf numFmtId="49" fontId="17" fillId="0" borderId="1" xfId="0" applyNumberFormat="1" applyFont="1" applyFill="1" applyBorder="1" applyAlignment="1">
      <alignment horizontal="justify" vertical="top" wrapText="1"/>
    </xf>
    <xf numFmtId="0" fontId="15" fillId="0" borderId="1" xfId="47" applyFont="1" applyFill="1" applyBorder="1" applyAlignment="1">
      <alignment horizontal="left" vertical="top" wrapText="1"/>
    </xf>
    <xf numFmtId="0" fontId="10" fillId="0" borderId="1" xfId="0" applyNumberFormat="1" applyFont="1" applyFill="1" applyBorder="1" applyAlignment="1">
      <alignment vertical="top" wrapText="1"/>
    </xf>
    <xf numFmtId="0" fontId="10" fillId="0" borderId="1" xfId="43" applyFont="1" applyFill="1" applyBorder="1" applyAlignment="1">
      <alignment vertical="top" wrapText="1"/>
    </xf>
    <xf numFmtId="0" fontId="9" fillId="0" borderId="1" xfId="43" applyFont="1" applyFill="1" applyBorder="1" applyAlignment="1">
      <alignment vertical="top" wrapText="1"/>
    </xf>
    <xf numFmtId="0" fontId="10" fillId="0" borderId="1" xfId="47" applyNumberFormat="1" applyFont="1" applyFill="1" applyBorder="1" applyAlignment="1">
      <alignment vertical="top" wrapText="1"/>
    </xf>
    <xf numFmtId="0" fontId="10" fillId="0" borderId="1" xfId="48" applyFont="1" applyFill="1" applyBorder="1" applyAlignment="1">
      <alignment horizontal="left" vertical="top" wrapText="1"/>
    </xf>
    <xf numFmtId="0" fontId="15" fillId="0" borderId="1" xfId="47" applyFont="1" applyFill="1" applyBorder="1" applyAlignment="1">
      <alignment vertical="top" wrapText="1"/>
    </xf>
    <xf numFmtId="0" fontId="10" fillId="0" borderId="1" xfId="0" applyFont="1" applyBorder="1" applyAlignment="1">
      <alignment horizontal="left" vertical="top" wrapText="1"/>
    </xf>
    <xf numFmtId="0" fontId="15" fillId="2" borderId="1" xfId="1" applyFont="1" applyFill="1" applyBorder="1" applyAlignment="1">
      <alignment vertical="top" wrapText="1"/>
    </xf>
    <xf numFmtId="0" fontId="15" fillId="2" borderId="1" xfId="47" applyFont="1" applyFill="1" applyBorder="1" applyAlignment="1">
      <alignment vertical="top" wrapText="1"/>
    </xf>
    <xf numFmtId="0" fontId="10" fillId="0" borderId="1" xfId="47" applyFont="1" applyFill="1" applyBorder="1" applyAlignment="1">
      <alignment wrapText="1"/>
    </xf>
    <xf numFmtId="0" fontId="10" fillId="0" borderId="1" xfId="1" applyFont="1" applyFill="1" applyBorder="1" applyAlignment="1">
      <alignment horizontal="justify" vertical="center" wrapText="1"/>
    </xf>
    <xf numFmtId="0" fontId="10" fillId="0" borderId="1" xfId="1" applyFont="1" applyFill="1" applyBorder="1" applyAlignment="1">
      <alignment horizontal="justify" wrapText="1"/>
    </xf>
    <xf numFmtId="0" fontId="10" fillId="0" borderId="1" xfId="47" applyFont="1" applyFill="1" applyBorder="1" applyAlignment="1">
      <alignment horizontal="left" wrapText="1"/>
    </xf>
    <xf numFmtId="164" fontId="15" fillId="2" borderId="1" xfId="1" applyNumberFormat="1" applyFont="1" applyFill="1" applyBorder="1" applyAlignment="1">
      <alignment horizontal="right"/>
    </xf>
    <xf numFmtId="0" fontId="14" fillId="0" borderId="0" xfId="47" applyFont="1" applyFill="1" applyAlignment="1">
      <alignment horizontal="right"/>
    </xf>
    <xf numFmtId="0" fontId="13" fillId="0" borderId="0" xfId="0" applyFont="1" applyFill="1" applyBorder="1" applyAlignment="1">
      <alignment horizontal="center" vertical="center" wrapText="1"/>
    </xf>
    <xf numFmtId="0" fontId="15" fillId="0" borderId="1" xfId="47" applyFont="1" applyFill="1" applyBorder="1" applyAlignment="1">
      <alignment horizontal="center" vertical="center"/>
    </xf>
    <xf numFmtId="164" fontId="15" fillId="2" borderId="1" xfId="47" applyNumberFormat="1" applyFont="1" applyFill="1" applyBorder="1" applyAlignment="1">
      <alignment horizontal="center" vertical="center" wrapText="1"/>
    </xf>
    <xf numFmtId="165" fontId="15" fillId="2" borderId="1" xfId="47" applyNumberFormat="1" applyFont="1" applyFill="1" applyBorder="1" applyAlignment="1">
      <alignment horizontal="center" vertical="center" wrapText="1"/>
    </xf>
  </cellXfs>
  <cellStyles count="54">
    <cellStyle name="Обычный" xfId="0" builtinId="0"/>
    <cellStyle name="Обычный 10" xfId="1" xr:uid="{00000000-0005-0000-0000-000001000000}"/>
    <cellStyle name="Обычный 11" xfId="2" xr:uid="{00000000-0005-0000-0000-000002000000}"/>
    <cellStyle name="Обычный 2" xfId="3" xr:uid="{00000000-0005-0000-0000-000003000000}"/>
    <cellStyle name="Обычный 2 10" xfId="4" xr:uid="{00000000-0005-0000-0000-000004000000}"/>
    <cellStyle name="Обычный 2 11" xfId="5" xr:uid="{00000000-0005-0000-0000-000005000000}"/>
    <cellStyle name="Обычный 2 12" xfId="6" xr:uid="{00000000-0005-0000-0000-000006000000}"/>
    <cellStyle name="Обычный 2 13" xfId="7" xr:uid="{00000000-0005-0000-0000-000007000000}"/>
    <cellStyle name="Обычный 2 14" xfId="8" xr:uid="{00000000-0005-0000-0000-000008000000}"/>
    <cellStyle name="Обычный 2 15" xfId="9" xr:uid="{00000000-0005-0000-0000-000009000000}"/>
    <cellStyle name="Обычный 2 16" xfId="10" xr:uid="{00000000-0005-0000-0000-00000A000000}"/>
    <cellStyle name="Обычный 2 17" xfId="11" xr:uid="{00000000-0005-0000-0000-00000B000000}"/>
    <cellStyle name="Обычный 2 18" xfId="12" xr:uid="{00000000-0005-0000-0000-00000C000000}"/>
    <cellStyle name="Обычный 2 19" xfId="13" xr:uid="{00000000-0005-0000-0000-00000D000000}"/>
    <cellStyle name="Обычный 2 2" xfId="14" xr:uid="{00000000-0005-0000-0000-00000E000000}"/>
    <cellStyle name="Обычный 2 2 10" xfId="15" xr:uid="{00000000-0005-0000-0000-00000F000000}"/>
    <cellStyle name="Обычный 2 2 2" xfId="16" xr:uid="{00000000-0005-0000-0000-000010000000}"/>
    <cellStyle name="Обычный 2 2 2 10" xfId="17" xr:uid="{00000000-0005-0000-0000-000011000000}"/>
    <cellStyle name="Обычный 2 2 2 2" xfId="18" xr:uid="{00000000-0005-0000-0000-000012000000}"/>
    <cellStyle name="Обычный 2 2 2 3" xfId="19" xr:uid="{00000000-0005-0000-0000-000013000000}"/>
    <cellStyle name="Обычный 2 2 2 4" xfId="20" xr:uid="{00000000-0005-0000-0000-000014000000}"/>
    <cellStyle name="Обычный 2 2 2 5" xfId="21" xr:uid="{00000000-0005-0000-0000-000015000000}"/>
    <cellStyle name="Обычный 2 2 2 6" xfId="22" xr:uid="{00000000-0005-0000-0000-000016000000}"/>
    <cellStyle name="Обычный 2 2 2 7" xfId="23" xr:uid="{00000000-0005-0000-0000-000017000000}"/>
    <cellStyle name="Обычный 2 2 2 8" xfId="24" xr:uid="{00000000-0005-0000-0000-000018000000}"/>
    <cellStyle name="Обычный 2 2 2 9" xfId="25" xr:uid="{00000000-0005-0000-0000-000019000000}"/>
    <cellStyle name="Обычный 2 2 3" xfId="26" xr:uid="{00000000-0005-0000-0000-00001A000000}"/>
    <cellStyle name="Обычный 2 2 4" xfId="27" xr:uid="{00000000-0005-0000-0000-00001B000000}"/>
    <cellStyle name="Обычный 2 2 5" xfId="28" xr:uid="{00000000-0005-0000-0000-00001C000000}"/>
    <cellStyle name="Обычный 2 2 6" xfId="29" xr:uid="{00000000-0005-0000-0000-00001D000000}"/>
    <cellStyle name="Обычный 2 2 7" xfId="30" xr:uid="{00000000-0005-0000-0000-00001E000000}"/>
    <cellStyle name="Обычный 2 2 8" xfId="31" xr:uid="{00000000-0005-0000-0000-00001F000000}"/>
    <cellStyle name="Обычный 2 2 9" xfId="32" xr:uid="{00000000-0005-0000-0000-000020000000}"/>
    <cellStyle name="Обычный 2 20" xfId="33" xr:uid="{00000000-0005-0000-0000-000021000000}"/>
    <cellStyle name="Обычный 2 21" xfId="34" xr:uid="{00000000-0005-0000-0000-000022000000}"/>
    <cellStyle name="Обычный 2 22" xfId="35" xr:uid="{00000000-0005-0000-0000-000023000000}"/>
    <cellStyle name="Обычный 2 3" xfId="36" xr:uid="{00000000-0005-0000-0000-000024000000}"/>
    <cellStyle name="Обычный 2 4" xfId="37" xr:uid="{00000000-0005-0000-0000-000025000000}"/>
    <cellStyle name="Обычный 2 5" xfId="38" xr:uid="{00000000-0005-0000-0000-000026000000}"/>
    <cellStyle name="Обычный 2 6" xfId="39" xr:uid="{00000000-0005-0000-0000-000027000000}"/>
    <cellStyle name="Обычный 2 7" xfId="40" xr:uid="{00000000-0005-0000-0000-000028000000}"/>
    <cellStyle name="Обычный 2 8" xfId="41" xr:uid="{00000000-0005-0000-0000-000029000000}"/>
    <cellStyle name="Обычный 2 9" xfId="42" xr:uid="{00000000-0005-0000-0000-00002A000000}"/>
    <cellStyle name="Обычный 3" xfId="43" xr:uid="{00000000-0005-0000-0000-00002B000000}"/>
    <cellStyle name="Обычный 3 2" xfId="53" xr:uid="{00000000-0005-0000-0000-00002C000000}"/>
    <cellStyle name="Обычный 8" xfId="44" xr:uid="{00000000-0005-0000-0000-00002D000000}"/>
    <cellStyle name="Обычный 9" xfId="45" xr:uid="{00000000-0005-0000-0000-00002E000000}"/>
    <cellStyle name="Обычный_доходы изменения КБК" xfId="46" xr:uid="{00000000-0005-0000-0000-00002F000000}"/>
    <cellStyle name="Обычный_Лист1 2" xfId="47" xr:uid="{00000000-0005-0000-0000-000030000000}"/>
    <cellStyle name="Обычный_Лист1 3" xfId="52" xr:uid="{00000000-0005-0000-0000-000031000000}"/>
    <cellStyle name="Обычный_Лист2" xfId="48" xr:uid="{00000000-0005-0000-0000-000032000000}"/>
    <cellStyle name="Процентный 2" xfId="49" xr:uid="{00000000-0005-0000-0000-000033000000}"/>
    <cellStyle name="Стиль 1" xfId="50" xr:uid="{00000000-0005-0000-0000-000034000000}"/>
    <cellStyle name="Стиль 1 2" xfId="51" xr:uid="{00000000-0005-0000-0000-00003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0</xdr:row>
      <xdr:rowOff>0</xdr:rowOff>
    </xdr:from>
    <xdr:to>
      <xdr:col>3</xdr:col>
      <xdr:colOff>0</xdr:colOff>
      <xdr:row>0</xdr:row>
      <xdr:rowOff>238125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5095875" y="0"/>
          <a:ext cx="1171575" cy="2381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419100</xdr:colOff>
      <xdr:row>0</xdr:row>
      <xdr:rowOff>0</xdr:rowOff>
    </xdr:from>
    <xdr:to>
      <xdr:col>4</xdr:col>
      <xdr:colOff>914400</xdr:colOff>
      <xdr:row>1</xdr:row>
      <xdr:rowOff>396240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4295775" y="0"/>
          <a:ext cx="2886075" cy="98679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1</a:t>
          </a:r>
        </a:p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районной Думы</a:t>
          </a:r>
        </a:p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"Об исполнении бюджета Черемховского районного муниципального образования за 2022 год"</a:t>
          </a:r>
        </a:p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от </a:t>
          </a:r>
          <a:r>
            <a:rPr lang="ru-RU" sz="10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30.05.2029</a:t>
          </a:r>
          <a:r>
            <a:rPr lang="ru-RU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№ 263</a:t>
          </a: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base.garant.ru/12125267/2c2bb927757944432208533b3ff87c36/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base.garant.ru/12125267/21a69d564a3ae054d908867940facd2e/" TargetMode="External"/><Relationship Id="rId1" Type="http://schemas.openxmlformats.org/officeDocument/2006/relationships/hyperlink" Target="https://base.garant.ru/12125267/52578c3309a272ee8ad686a4e87a118f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base.garant.ru/12125267/948c9c0734b6e944a4727660f2d5a027/" TargetMode="External"/><Relationship Id="rId4" Type="http://schemas.openxmlformats.org/officeDocument/2006/relationships/hyperlink" Target="https://base.garant.ru/12125267/61be80f84cf4d95f84aeddb3178a7797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123"/>
  <sheetViews>
    <sheetView tabSelected="1" workbookViewId="0">
      <selection activeCell="K16" sqref="K16"/>
    </sheetView>
  </sheetViews>
  <sheetFormatPr defaultColWidth="9.140625" defaultRowHeight="12.75" x14ac:dyDescent="0.2"/>
  <cols>
    <col min="1" max="1" width="60.140625" style="13" customWidth="1"/>
    <col min="2" max="2" width="17.5703125" style="3" customWidth="1"/>
    <col min="3" max="3" width="24.28515625" style="3" customWidth="1"/>
    <col min="4" max="4" width="11.140625" style="6" hidden="1" customWidth="1"/>
    <col min="5" max="5" width="14.5703125" style="6" customWidth="1"/>
    <col min="6" max="6" width="11.85546875" style="7" hidden="1" customWidth="1"/>
    <col min="7" max="16384" width="9.140625" style="3"/>
  </cols>
  <sheetData>
    <row r="1" spans="1:45" ht="46.5" customHeight="1" x14ac:dyDescent="0.2">
      <c r="A1" s="4"/>
      <c r="B1" s="5"/>
      <c r="C1" s="5"/>
    </row>
    <row r="2" spans="1:45" ht="32.25" customHeight="1" x14ac:dyDescent="0.2">
      <c r="A2" s="4"/>
      <c r="B2" s="5"/>
      <c r="C2" s="5"/>
    </row>
    <row r="3" spans="1:45" ht="21" customHeight="1" x14ac:dyDescent="0.2">
      <c r="A3" s="84" t="s">
        <v>177</v>
      </c>
      <c r="B3" s="84"/>
      <c r="C3" s="84"/>
      <c r="D3" s="84"/>
      <c r="E3" s="84"/>
      <c r="F3" s="84"/>
    </row>
    <row r="4" spans="1:45" ht="18" customHeight="1" x14ac:dyDescent="0.2">
      <c r="A4" s="84"/>
      <c r="B4" s="84"/>
      <c r="C4" s="84"/>
      <c r="D4" s="84"/>
      <c r="E4" s="84"/>
      <c r="F4" s="84"/>
    </row>
    <row r="5" spans="1:45" ht="15.75" customHeight="1" x14ac:dyDescent="0.2">
      <c r="A5" s="8"/>
      <c r="B5" s="8"/>
      <c r="C5" s="8"/>
      <c r="D5" s="9"/>
      <c r="E5" s="9"/>
      <c r="F5" s="2"/>
    </row>
    <row r="6" spans="1:45" s="17" customFormat="1" ht="22.5" customHeight="1" x14ac:dyDescent="0.25">
      <c r="A6" s="85" t="s">
        <v>1</v>
      </c>
      <c r="B6" s="85" t="s">
        <v>23</v>
      </c>
      <c r="C6" s="85"/>
      <c r="D6" s="86" t="s">
        <v>29</v>
      </c>
      <c r="E6" s="86" t="s">
        <v>90</v>
      </c>
      <c r="F6" s="87" t="s">
        <v>12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</row>
    <row r="7" spans="1:45" s="17" customFormat="1" ht="43.5" customHeight="1" x14ac:dyDescent="0.25">
      <c r="A7" s="85"/>
      <c r="B7" s="23" t="s">
        <v>22</v>
      </c>
      <c r="C7" s="23" t="s">
        <v>21</v>
      </c>
      <c r="D7" s="86"/>
      <c r="E7" s="86"/>
      <c r="F7" s="87"/>
      <c r="G7" s="16"/>
      <c r="H7" s="16"/>
      <c r="I7" s="20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</row>
    <row r="8" spans="1:45" s="17" customFormat="1" ht="15" x14ac:dyDescent="0.25">
      <c r="A8" s="85" t="s">
        <v>31</v>
      </c>
      <c r="B8" s="85"/>
      <c r="C8" s="85"/>
      <c r="D8" s="24" t="e">
        <f>D18+#REF!+D96+#REF!+#REF!+#REF!+#REF!+#REF!+#REF!+#REF!+#REF!</f>
        <v>#REF!</v>
      </c>
      <c r="E8" s="24">
        <f>E9+E13+E18+E50+E56+E59+E61+E67+E80+E87+E96+E108+E114+E118</f>
        <v>1784717.4333199998</v>
      </c>
      <c r="F8" s="24" t="e">
        <f>E8*100/D8</f>
        <v>#REF!</v>
      </c>
      <c r="G8" s="16"/>
      <c r="H8" s="20"/>
      <c r="I8" s="20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</row>
    <row r="9" spans="1:45" s="19" customFormat="1" ht="28.5" x14ac:dyDescent="0.2">
      <c r="A9" s="58" t="s">
        <v>87</v>
      </c>
      <c r="B9" s="25" t="s">
        <v>17</v>
      </c>
      <c r="C9" s="53"/>
      <c r="D9" s="24"/>
      <c r="E9" s="24">
        <f>SUM(E10:E12)</f>
        <v>970.46508000000006</v>
      </c>
      <c r="F9" s="24"/>
      <c r="G9" s="18"/>
      <c r="H9" s="26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</row>
    <row r="10" spans="1:45" s="21" customFormat="1" ht="30" x14ac:dyDescent="0.25">
      <c r="A10" s="52" t="s">
        <v>18</v>
      </c>
      <c r="B10" s="27" t="s">
        <v>17</v>
      </c>
      <c r="C10" s="28" t="s">
        <v>37</v>
      </c>
      <c r="D10" s="29">
        <v>144.9</v>
      </c>
      <c r="E10" s="29">
        <v>347.15343999999999</v>
      </c>
      <c r="F10" s="24">
        <f>E10*100/D10</f>
        <v>239.58139406487228</v>
      </c>
    </row>
    <row r="11" spans="1:45" s="21" customFormat="1" ht="15" x14ac:dyDescent="0.25">
      <c r="A11" s="52" t="s">
        <v>179</v>
      </c>
      <c r="B11" s="27" t="s">
        <v>17</v>
      </c>
      <c r="C11" s="28" t="s">
        <v>178</v>
      </c>
      <c r="D11" s="29">
        <v>144.9</v>
      </c>
      <c r="E11" s="29">
        <v>9.282E-2</v>
      </c>
      <c r="F11" s="24">
        <f>E11*100/D11</f>
        <v>6.4057971014492746E-2</v>
      </c>
    </row>
    <row r="12" spans="1:45" s="21" customFormat="1" ht="15" x14ac:dyDescent="0.25">
      <c r="A12" s="52" t="s">
        <v>118</v>
      </c>
      <c r="B12" s="27" t="s">
        <v>17</v>
      </c>
      <c r="C12" s="48" t="s">
        <v>126</v>
      </c>
      <c r="D12" s="29"/>
      <c r="E12" s="29">
        <v>623.21882000000005</v>
      </c>
      <c r="F12" s="24"/>
    </row>
    <row r="13" spans="1:45" s="17" customFormat="1" ht="28.5" x14ac:dyDescent="0.25">
      <c r="A13" s="58" t="s">
        <v>88</v>
      </c>
      <c r="B13" s="25" t="s">
        <v>28</v>
      </c>
      <c r="C13" s="53"/>
      <c r="D13" s="24"/>
      <c r="E13" s="24">
        <f>SUM(E14:E17)</f>
        <v>449.01594999999998</v>
      </c>
      <c r="F13" s="24"/>
      <c r="G13" s="16"/>
      <c r="H13" s="20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</row>
    <row r="14" spans="1:45" s="17" customFormat="1" ht="75" x14ac:dyDescent="0.25">
      <c r="A14" s="14" t="s">
        <v>91</v>
      </c>
      <c r="B14" s="30" t="s">
        <v>28</v>
      </c>
      <c r="C14" s="31" t="s">
        <v>24</v>
      </c>
      <c r="D14" s="29">
        <v>250.29995</v>
      </c>
      <c r="E14" s="29">
        <v>225.09484</v>
      </c>
      <c r="F14" s="24">
        <f>E14*100/D14</f>
        <v>89.930037940479011</v>
      </c>
    </row>
    <row r="15" spans="1:45" s="17" customFormat="1" ht="90" x14ac:dyDescent="0.25">
      <c r="A15" s="14" t="s">
        <v>92</v>
      </c>
      <c r="B15" s="30" t="s">
        <v>28</v>
      </c>
      <c r="C15" s="31" t="s">
        <v>25</v>
      </c>
      <c r="D15" s="29">
        <v>5.3052299999999999</v>
      </c>
      <c r="E15" s="29">
        <v>1.21587</v>
      </c>
      <c r="F15" s="24">
        <f>E15*100/D15</f>
        <v>22.918327763358047</v>
      </c>
    </row>
    <row r="16" spans="1:45" s="17" customFormat="1" ht="75" x14ac:dyDescent="0.25">
      <c r="A16" s="14" t="s">
        <v>93</v>
      </c>
      <c r="B16" s="30" t="s">
        <v>28</v>
      </c>
      <c r="C16" s="31" t="s">
        <v>26</v>
      </c>
      <c r="D16" s="29">
        <v>371.58443</v>
      </c>
      <c r="E16" s="29">
        <v>248.53013999999999</v>
      </c>
      <c r="F16" s="24">
        <f>E16*100/D16</f>
        <v>66.883895000659734</v>
      </c>
    </row>
    <row r="17" spans="1:45" s="17" customFormat="1" ht="75" x14ac:dyDescent="0.25">
      <c r="A17" s="14" t="s">
        <v>94</v>
      </c>
      <c r="B17" s="30" t="s">
        <v>28</v>
      </c>
      <c r="C17" s="31" t="s">
        <v>27</v>
      </c>
      <c r="D17" s="29">
        <v>23.825040000000001</v>
      </c>
      <c r="E17" s="29">
        <v>-25.8249</v>
      </c>
      <c r="F17" s="24">
        <f>E17*100/D17</f>
        <v>-108.39394183598431</v>
      </c>
    </row>
    <row r="18" spans="1:45" s="19" customFormat="1" ht="28.5" x14ac:dyDescent="0.2">
      <c r="A18" s="58" t="s">
        <v>89</v>
      </c>
      <c r="B18" s="25" t="s">
        <v>13</v>
      </c>
      <c r="C18" s="53"/>
      <c r="D18" s="24" t="e">
        <f>D19+D23+D26+#REF!</f>
        <v>#REF!</v>
      </c>
      <c r="E18" s="24">
        <f>SUM(E19:E49)</f>
        <v>138730.56288000004</v>
      </c>
      <c r="F18" s="24" t="e">
        <f t="shared" ref="F18:F19" si="0">E18*100/D18</f>
        <v>#REF!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</row>
    <row r="19" spans="1:45" s="17" customFormat="1" ht="105" x14ac:dyDescent="0.25">
      <c r="A19" s="14" t="s">
        <v>40</v>
      </c>
      <c r="B19" s="30" t="s">
        <v>13</v>
      </c>
      <c r="C19" s="31" t="s">
        <v>41</v>
      </c>
      <c r="D19" s="29">
        <v>53181.585350000001</v>
      </c>
      <c r="E19" s="29">
        <v>123038.9838</v>
      </c>
      <c r="F19" s="24">
        <f t="shared" si="0"/>
        <v>231.35636703993069</v>
      </c>
      <c r="G19" s="16"/>
      <c r="H19" s="16"/>
      <c r="I19" s="20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</row>
    <row r="20" spans="1:45" s="17" customFormat="1" ht="82.5" customHeight="1" x14ac:dyDescent="0.25">
      <c r="A20" s="14" t="s">
        <v>38</v>
      </c>
      <c r="B20" s="30" t="s">
        <v>13</v>
      </c>
      <c r="C20" s="31" t="s">
        <v>39</v>
      </c>
      <c r="D20" s="29"/>
      <c r="E20" s="29">
        <v>108.20471000000001</v>
      </c>
      <c r="F20" s="24"/>
      <c r="G20" s="16"/>
      <c r="H20" s="16"/>
      <c r="I20" s="20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</row>
    <row r="21" spans="1:45" s="17" customFormat="1" ht="105" x14ac:dyDescent="0.25">
      <c r="A21" s="14" t="s">
        <v>42</v>
      </c>
      <c r="B21" s="30" t="s">
        <v>13</v>
      </c>
      <c r="C21" s="31" t="s">
        <v>43</v>
      </c>
      <c r="D21" s="29"/>
      <c r="E21" s="29">
        <v>11.681419999999999</v>
      </c>
      <c r="F21" s="24"/>
      <c r="G21" s="16"/>
      <c r="H21" s="16"/>
      <c r="I21" s="20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</row>
    <row r="22" spans="1:45" s="17" customFormat="1" ht="85.5" customHeight="1" x14ac:dyDescent="0.25">
      <c r="A22" s="14" t="s">
        <v>96</v>
      </c>
      <c r="B22" s="30" t="s">
        <v>13</v>
      </c>
      <c r="C22" s="31" t="s">
        <v>97</v>
      </c>
      <c r="D22" s="29"/>
      <c r="E22" s="29">
        <v>-0.25563000000000002</v>
      </c>
      <c r="F22" s="24"/>
      <c r="G22" s="16"/>
      <c r="H22" s="16"/>
      <c r="I22" s="20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</row>
    <row r="23" spans="1:45" s="17" customFormat="1" ht="135" x14ac:dyDescent="0.25">
      <c r="A23" s="59" t="s">
        <v>44</v>
      </c>
      <c r="B23" s="30" t="s">
        <v>13</v>
      </c>
      <c r="C23" s="31" t="s">
        <v>45</v>
      </c>
      <c r="D23" s="29">
        <v>72</v>
      </c>
      <c r="E23" s="29">
        <v>79.177840000000003</v>
      </c>
      <c r="F23" s="24"/>
    </row>
    <row r="24" spans="1:45" s="17" customFormat="1" ht="120" x14ac:dyDescent="0.25">
      <c r="A24" s="59" t="s">
        <v>47</v>
      </c>
      <c r="B24" s="30" t="s">
        <v>13</v>
      </c>
      <c r="C24" s="31" t="s">
        <v>46</v>
      </c>
      <c r="D24" s="29"/>
      <c r="E24" s="29">
        <v>0.24701000000000001</v>
      </c>
      <c r="F24" s="24"/>
    </row>
    <row r="25" spans="1:45" s="15" customFormat="1" ht="135" x14ac:dyDescent="0.25">
      <c r="A25" s="59" t="s">
        <v>48</v>
      </c>
      <c r="B25" s="30" t="s">
        <v>13</v>
      </c>
      <c r="C25" s="31" t="s">
        <v>49</v>
      </c>
      <c r="D25" s="29"/>
      <c r="E25" s="29">
        <v>1.19885</v>
      </c>
      <c r="F25" s="24">
        <f>E26*100/D26</f>
        <v>269.98111441939602</v>
      </c>
    </row>
    <row r="26" spans="1:45" s="15" customFormat="1" ht="75" x14ac:dyDescent="0.25">
      <c r="A26" s="60" t="s">
        <v>50</v>
      </c>
      <c r="B26" s="34" t="s">
        <v>13</v>
      </c>
      <c r="C26" s="35" t="s">
        <v>51</v>
      </c>
      <c r="D26" s="29">
        <v>235.1</v>
      </c>
      <c r="E26" s="29">
        <v>634.72559999999999</v>
      </c>
      <c r="F26" s="24"/>
    </row>
    <row r="27" spans="1:45" s="15" customFormat="1" ht="60" x14ac:dyDescent="0.25">
      <c r="A27" s="60" t="s">
        <v>52</v>
      </c>
      <c r="B27" s="34" t="s">
        <v>13</v>
      </c>
      <c r="C27" s="35" t="s">
        <v>53</v>
      </c>
      <c r="D27" s="29"/>
      <c r="E27" s="29">
        <v>19.462240000000001</v>
      </c>
      <c r="F27" s="24"/>
    </row>
    <row r="28" spans="1:45" s="17" customFormat="1" ht="75" x14ac:dyDescent="0.25">
      <c r="A28" s="60" t="s">
        <v>54</v>
      </c>
      <c r="B28" s="34" t="s">
        <v>13</v>
      </c>
      <c r="C28" s="35" t="s">
        <v>55</v>
      </c>
      <c r="D28" s="29"/>
      <c r="E28" s="29">
        <v>3.8569599999999999</v>
      </c>
      <c r="F28" s="24" t="e">
        <f>#REF!*100/#REF!</f>
        <v>#REF!</v>
      </c>
    </row>
    <row r="29" spans="1:45" s="17" customFormat="1" ht="75" x14ac:dyDescent="0.25">
      <c r="A29" s="60" t="s">
        <v>181</v>
      </c>
      <c r="B29" s="30" t="s">
        <v>13</v>
      </c>
      <c r="C29" s="31" t="s">
        <v>180</v>
      </c>
      <c r="D29" s="29"/>
      <c r="E29" s="29">
        <v>-0.13063</v>
      </c>
      <c r="F29" s="33"/>
    </row>
    <row r="30" spans="1:45" s="17" customFormat="1" ht="120" x14ac:dyDescent="0.25">
      <c r="A30" s="61" t="s">
        <v>144</v>
      </c>
      <c r="B30" s="30" t="s">
        <v>13</v>
      </c>
      <c r="C30" s="31" t="s">
        <v>145</v>
      </c>
      <c r="D30" s="29"/>
      <c r="E30" s="29">
        <v>273.94673</v>
      </c>
      <c r="F30" s="33"/>
    </row>
    <row r="31" spans="1:45" s="17" customFormat="1" ht="105" x14ac:dyDescent="0.25">
      <c r="A31" s="61" t="s">
        <v>147</v>
      </c>
      <c r="B31" s="30" t="s">
        <v>13</v>
      </c>
      <c r="C31" s="31" t="s">
        <v>146</v>
      </c>
      <c r="D31" s="29"/>
      <c r="E31" s="29">
        <v>0.34547</v>
      </c>
      <c r="F31" s="33"/>
    </row>
    <row r="32" spans="1:45" s="17" customFormat="1" ht="60" x14ac:dyDescent="0.25">
      <c r="A32" s="61" t="s">
        <v>104</v>
      </c>
      <c r="B32" s="30" t="s">
        <v>13</v>
      </c>
      <c r="C32" s="31" t="s">
        <v>105</v>
      </c>
      <c r="D32" s="29"/>
      <c r="E32" s="29">
        <v>5869.6078200000002</v>
      </c>
      <c r="F32" s="33"/>
    </row>
    <row r="33" spans="1:6" s="17" customFormat="1" ht="45" x14ac:dyDescent="0.25">
      <c r="A33" s="61" t="s">
        <v>106</v>
      </c>
      <c r="B33" s="30" t="s">
        <v>13</v>
      </c>
      <c r="C33" s="31" t="s">
        <v>107</v>
      </c>
      <c r="D33" s="29"/>
      <c r="E33" s="29">
        <v>146.77323000000001</v>
      </c>
      <c r="F33" s="33"/>
    </row>
    <row r="34" spans="1:6" s="17" customFormat="1" ht="60" x14ac:dyDescent="0.25">
      <c r="A34" s="61" t="s">
        <v>108</v>
      </c>
      <c r="B34" s="30" t="s">
        <v>13</v>
      </c>
      <c r="C34" s="31" t="s">
        <v>109</v>
      </c>
      <c r="D34" s="29"/>
      <c r="E34" s="29">
        <v>0.53295999999999999</v>
      </c>
      <c r="F34" s="33"/>
    </row>
    <row r="35" spans="1:6" s="17" customFormat="1" ht="75" x14ac:dyDescent="0.25">
      <c r="A35" s="61" t="s">
        <v>182</v>
      </c>
      <c r="B35" s="30" t="s">
        <v>13</v>
      </c>
      <c r="C35" s="31" t="s">
        <v>183</v>
      </c>
      <c r="D35" s="29"/>
      <c r="E35" s="29">
        <v>-0.26166</v>
      </c>
      <c r="F35" s="33"/>
    </row>
    <row r="36" spans="1:6" s="17" customFormat="1" ht="75" x14ac:dyDescent="0.25">
      <c r="A36" s="61" t="s">
        <v>111</v>
      </c>
      <c r="B36" s="30" t="s">
        <v>13</v>
      </c>
      <c r="C36" s="31" t="s">
        <v>110</v>
      </c>
      <c r="D36" s="29"/>
      <c r="E36" s="29">
        <v>4682.9730399999999</v>
      </c>
      <c r="F36" s="33"/>
    </row>
    <row r="37" spans="1:6" s="17" customFormat="1" ht="45" x14ac:dyDescent="0.25">
      <c r="A37" s="61" t="s">
        <v>112</v>
      </c>
      <c r="B37" s="30" t="s">
        <v>13</v>
      </c>
      <c r="C37" s="31" t="s">
        <v>113</v>
      </c>
      <c r="D37" s="29"/>
      <c r="E37" s="29">
        <v>128.88111000000001</v>
      </c>
      <c r="F37" s="33"/>
    </row>
    <row r="38" spans="1:6" s="17" customFormat="1" ht="60" x14ac:dyDescent="0.25">
      <c r="A38" s="62" t="s">
        <v>56</v>
      </c>
      <c r="B38" s="30" t="s">
        <v>13</v>
      </c>
      <c r="C38" s="31" t="s">
        <v>57</v>
      </c>
      <c r="D38" s="29">
        <v>5591</v>
      </c>
      <c r="E38" s="29">
        <v>18.211030000000001</v>
      </c>
      <c r="F38" s="33"/>
    </row>
    <row r="39" spans="1:6" s="17" customFormat="1" ht="30" x14ac:dyDescent="0.25">
      <c r="A39" s="62" t="s">
        <v>58</v>
      </c>
      <c r="B39" s="30" t="s">
        <v>13</v>
      </c>
      <c r="C39" s="31" t="s">
        <v>59</v>
      </c>
      <c r="D39" s="29"/>
      <c r="E39" s="29">
        <v>15.02543</v>
      </c>
      <c r="F39" s="33"/>
    </row>
    <row r="40" spans="1:6" s="17" customFormat="1" ht="60" x14ac:dyDescent="0.25">
      <c r="A40" s="62" t="s">
        <v>60</v>
      </c>
      <c r="B40" s="30" t="s">
        <v>13</v>
      </c>
      <c r="C40" s="31" t="s">
        <v>98</v>
      </c>
      <c r="D40" s="29"/>
      <c r="E40" s="29">
        <v>5.6648300000000003</v>
      </c>
      <c r="F40" s="24">
        <v>0</v>
      </c>
    </row>
    <row r="41" spans="1:6" s="17" customFormat="1" ht="45" x14ac:dyDescent="0.25">
      <c r="A41" s="62" t="s">
        <v>61</v>
      </c>
      <c r="B41" s="30" t="s">
        <v>13</v>
      </c>
      <c r="C41" s="31" t="s">
        <v>62</v>
      </c>
      <c r="D41" s="29"/>
      <c r="E41" s="29">
        <v>6.4099999999999999E-3</v>
      </c>
      <c r="F41" s="24"/>
    </row>
    <row r="42" spans="1:6" s="17" customFormat="1" ht="45" x14ac:dyDescent="0.25">
      <c r="A42" s="62" t="s">
        <v>66</v>
      </c>
      <c r="B42" s="30" t="s">
        <v>13</v>
      </c>
      <c r="C42" s="31" t="s">
        <v>63</v>
      </c>
      <c r="D42" s="29"/>
      <c r="E42" s="29">
        <v>532.08450000000005</v>
      </c>
      <c r="F42" s="24"/>
    </row>
    <row r="43" spans="1:6" s="17" customFormat="1" ht="30" x14ac:dyDescent="0.25">
      <c r="A43" s="62" t="s">
        <v>67</v>
      </c>
      <c r="B43" s="30" t="s">
        <v>13</v>
      </c>
      <c r="C43" s="31" t="s">
        <v>64</v>
      </c>
      <c r="D43" s="29"/>
      <c r="E43" s="29">
        <v>2.3022100000000001</v>
      </c>
      <c r="F43" s="24"/>
    </row>
    <row r="44" spans="1:6" s="21" customFormat="1" ht="45" x14ac:dyDescent="0.25">
      <c r="A44" s="62" t="s">
        <v>68</v>
      </c>
      <c r="B44" s="30" t="s">
        <v>13</v>
      </c>
      <c r="C44" s="31" t="s">
        <v>65</v>
      </c>
      <c r="D44" s="29"/>
      <c r="E44" s="29">
        <v>1.5004599999999999</v>
      </c>
      <c r="F44" s="24">
        <f>E47*100/D47</f>
        <v>75.406706790123465</v>
      </c>
    </row>
    <row r="45" spans="1:6" s="21" customFormat="1" ht="75" x14ac:dyDescent="0.25">
      <c r="A45" s="63" t="s">
        <v>100</v>
      </c>
      <c r="B45" s="30" t="s">
        <v>13</v>
      </c>
      <c r="C45" s="31" t="s">
        <v>99</v>
      </c>
      <c r="D45" s="29"/>
      <c r="E45" s="29">
        <v>2897.99838</v>
      </c>
      <c r="F45" s="24"/>
    </row>
    <row r="46" spans="1:6" s="21" customFormat="1" ht="45" x14ac:dyDescent="0.25">
      <c r="A46" s="63" t="s">
        <v>149</v>
      </c>
      <c r="B46" s="30" t="s">
        <v>13</v>
      </c>
      <c r="C46" s="31" t="s">
        <v>148</v>
      </c>
      <c r="D46" s="29"/>
      <c r="E46" s="29">
        <v>6.3949600000000002</v>
      </c>
      <c r="F46" s="24"/>
    </row>
    <row r="47" spans="1:6" s="21" customFormat="1" ht="60" x14ac:dyDescent="0.25">
      <c r="A47" s="63" t="s">
        <v>150</v>
      </c>
      <c r="B47" s="27" t="s">
        <v>13</v>
      </c>
      <c r="C47" s="28" t="s">
        <v>151</v>
      </c>
      <c r="D47" s="29">
        <v>324</v>
      </c>
      <c r="E47" s="29">
        <v>244.31773000000001</v>
      </c>
      <c r="F47" s="24"/>
    </row>
    <row r="48" spans="1:6" s="21" customFormat="1" ht="75" x14ac:dyDescent="0.25">
      <c r="A48" s="63" t="s">
        <v>152</v>
      </c>
      <c r="B48" s="27" t="s">
        <v>13</v>
      </c>
      <c r="C48" s="28" t="s">
        <v>184</v>
      </c>
      <c r="D48" s="29"/>
      <c r="E48" s="29">
        <v>1.34172</v>
      </c>
      <c r="F48" s="24"/>
    </row>
    <row r="49" spans="1:6" s="17" customFormat="1" ht="75" x14ac:dyDescent="0.25">
      <c r="A49" s="52" t="s">
        <v>129</v>
      </c>
      <c r="B49" s="30" t="s">
        <v>13</v>
      </c>
      <c r="C49" s="31" t="s">
        <v>128</v>
      </c>
      <c r="D49" s="29">
        <v>37</v>
      </c>
      <c r="E49" s="29">
        <v>5.7643500000000003</v>
      </c>
      <c r="F49" s="24" t="e">
        <f>#REF!*100/#REF!</f>
        <v>#REF!</v>
      </c>
    </row>
    <row r="50" spans="1:6" s="17" customFormat="1" ht="28.5" x14ac:dyDescent="0.25">
      <c r="A50" s="64" t="s">
        <v>130</v>
      </c>
      <c r="B50" s="36">
        <v>806</v>
      </c>
      <c r="C50" s="28"/>
      <c r="D50" s="37"/>
      <c r="E50" s="82">
        <f>SUM(E51:E55)</f>
        <v>33.489449999999998</v>
      </c>
      <c r="F50" s="38"/>
    </row>
    <row r="51" spans="1:6" s="17" customFormat="1" ht="75" x14ac:dyDescent="0.25">
      <c r="A51" s="65" t="s">
        <v>131</v>
      </c>
      <c r="B51" s="27" t="s">
        <v>132</v>
      </c>
      <c r="C51" s="28" t="s">
        <v>154</v>
      </c>
      <c r="D51" s="37"/>
      <c r="E51" s="29">
        <v>6.8091299999999997</v>
      </c>
      <c r="F51" s="38"/>
    </row>
    <row r="52" spans="1:6" s="17" customFormat="1" ht="92.25" customHeight="1" x14ac:dyDescent="0.25">
      <c r="A52" s="65" t="s">
        <v>133</v>
      </c>
      <c r="B52" s="27" t="s">
        <v>132</v>
      </c>
      <c r="C52" s="28" t="s">
        <v>155</v>
      </c>
      <c r="D52" s="37"/>
      <c r="E52" s="29">
        <v>16.31429</v>
      </c>
      <c r="F52" s="38"/>
    </row>
    <row r="53" spans="1:6" s="17" customFormat="1" ht="75" x14ac:dyDescent="0.25">
      <c r="A53" s="65" t="s">
        <v>134</v>
      </c>
      <c r="B53" s="27" t="s">
        <v>132</v>
      </c>
      <c r="C53" s="28" t="s">
        <v>156</v>
      </c>
      <c r="D53" s="37"/>
      <c r="E53" s="29">
        <v>0.45296999999999998</v>
      </c>
      <c r="F53" s="38"/>
    </row>
    <row r="54" spans="1:6" s="17" customFormat="1" ht="75" x14ac:dyDescent="0.25">
      <c r="A54" s="65" t="s">
        <v>135</v>
      </c>
      <c r="B54" s="27" t="s">
        <v>132</v>
      </c>
      <c r="C54" s="28" t="s">
        <v>157</v>
      </c>
      <c r="D54" s="37"/>
      <c r="E54" s="29">
        <v>0</v>
      </c>
      <c r="F54" s="38"/>
    </row>
    <row r="55" spans="1:6" s="17" customFormat="1" ht="90" x14ac:dyDescent="0.25">
      <c r="A55" s="65" t="s">
        <v>136</v>
      </c>
      <c r="B55" s="27" t="s">
        <v>132</v>
      </c>
      <c r="C55" s="28" t="s">
        <v>158</v>
      </c>
      <c r="D55" s="37"/>
      <c r="E55" s="29">
        <v>9.9130599999999998</v>
      </c>
      <c r="F55" s="38"/>
    </row>
    <row r="56" spans="1:6" s="17" customFormat="1" ht="30.75" customHeight="1" x14ac:dyDescent="0.25">
      <c r="A56" s="66" t="s">
        <v>186</v>
      </c>
      <c r="B56" s="25" t="s">
        <v>185</v>
      </c>
      <c r="C56" s="28"/>
      <c r="D56" s="37"/>
      <c r="E56" s="32">
        <f>E57+E58</f>
        <v>1534.8402600000002</v>
      </c>
      <c r="F56" s="38"/>
    </row>
    <row r="57" spans="1:6" s="17" customFormat="1" ht="121.5" customHeight="1" x14ac:dyDescent="0.25">
      <c r="A57" s="52" t="s">
        <v>153</v>
      </c>
      <c r="B57" s="27" t="s">
        <v>185</v>
      </c>
      <c r="C57" s="28" t="s">
        <v>127</v>
      </c>
      <c r="D57" s="37"/>
      <c r="E57" s="29">
        <v>1</v>
      </c>
      <c r="F57" s="38"/>
    </row>
    <row r="58" spans="1:6" s="17" customFormat="1" ht="103.5" customHeight="1" x14ac:dyDescent="0.25">
      <c r="A58" s="65" t="s">
        <v>143</v>
      </c>
      <c r="B58" s="27" t="s">
        <v>185</v>
      </c>
      <c r="C58" s="28" t="s">
        <v>159</v>
      </c>
      <c r="D58" s="37"/>
      <c r="E58" s="29">
        <f>1049.06219+484.77807</f>
        <v>1533.8402600000002</v>
      </c>
      <c r="F58" s="38"/>
    </row>
    <row r="59" spans="1:6" s="19" customFormat="1" ht="15.75" x14ac:dyDescent="0.2">
      <c r="A59" s="67" t="s">
        <v>120</v>
      </c>
      <c r="B59" s="25" t="s">
        <v>119</v>
      </c>
      <c r="C59" s="53"/>
      <c r="D59" s="32"/>
      <c r="E59" s="32">
        <f>SUM(E60:E60)</f>
        <v>-295.27699000000001</v>
      </c>
      <c r="F59" s="38"/>
    </row>
    <row r="60" spans="1:6" s="19" customFormat="1" ht="105" x14ac:dyDescent="0.2">
      <c r="A60" s="65" t="s">
        <v>143</v>
      </c>
      <c r="B60" s="27" t="s">
        <v>119</v>
      </c>
      <c r="C60" s="28" t="s">
        <v>159</v>
      </c>
      <c r="D60" s="32"/>
      <c r="E60" s="29">
        <v>-295.27699000000001</v>
      </c>
      <c r="F60" s="38"/>
    </row>
    <row r="61" spans="1:6" s="17" customFormat="1" ht="42.75" x14ac:dyDescent="0.25">
      <c r="A61" s="68" t="s">
        <v>33</v>
      </c>
      <c r="B61" s="25" t="s">
        <v>7</v>
      </c>
      <c r="C61" s="53"/>
      <c r="D61" s="32"/>
      <c r="E61" s="32">
        <f>SUM(E62:E66)</f>
        <v>1127.0201299999999</v>
      </c>
      <c r="F61" s="24">
        <f>E62*100/D62</f>
        <v>205.87108666666666</v>
      </c>
    </row>
    <row r="62" spans="1:6" s="17" customFormat="1" ht="30" x14ac:dyDescent="0.25">
      <c r="A62" s="59" t="s">
        <v>15</v>
      </c>
      <c r="B62" s="30" t="s">
        <v>7</v>
      </c>
      <c r="C62" s="28" t="s">
        <v>69</v>
      </c>
      <c r="D62" s="33">
        <v>150</v>
      </c>
      <c r="E62" s="33">
        <v>308.80662999999998</v>
      </c>
      <c r="F62" s="24"/>
    </row>
    <row r="63" spans="1:6" s="17" customFormat="1" ht="30" x14ac:dyDescent="0.25">
      <c r="A63" s="61" t="s">
        <v>122</v>
      </c>
      <c r="B63" s="30" t="s">
        <v>7</v>
      </c>
      <c r="C63" s="28" t="s">
        <v>121</v>
      </c>
      <c r="D63" s="33"/>
      <c r="E63" s="33">
        <v>6.0134999999999996</v>
      </c>
      <c r="F63" s="24"/>
    </row>
    <row r="64" spans="1:6" s="39" customFormat="1" ht="30" x14ac:dyDescent="0.2">
      <c r="A64" s="49" t="s">
        <v>114</v>
      </c>
      <c r="B64" s="30" t="s">
        <v>7</v>
      </c>
      <c r="C64" s="50" t="s">
        <v>160</v>
      </c>
      <c r="D64" s="33"/>
      <c r="E64" s="33">
        <v>343.2</v>
      </c>
      <c r="F64" s="24">
        <f>E66*100/D66</f>
        <v>10.555555555555555</v>
      </c>
    </row>
    <row r="65" spans="1:9" s="39" customFormat="1" ht="15" x14ac:dyDescent="0.2">
      <c r="A65" s="69" t="s">
        <v>71</v>
      </c>
      <c r="B65" s="30" t="s">
        <v>7</v>
      </c>
      <c r="C65" s="50" t="s">
        <v>161</v>
      </c>
      <c r="D65" s="33"/>
      <c r="E65" s="33">
        <v>450</v>
      </c>
      <c r="F65" s="24"/>
    </row>
    <row r="66" spans="1:9" s="39" customFormat="1" ht="45" x14ac:dyDescent="0.2">
      <c r="A66" s="70" t="s">
        <v>30</v>
      </c>
      <c r="B66" s="30" t="s">
        <v>7</v>
      </c>
      <c r="C66" s="31" t="s">
        <v>5</v>
      </c>
      <c r="D66" s="33">
        <v>180</v>
      </c>
      <c r="E66" s="33">
        <v>19</v>
      </c>
      <c r="F66" s="24"/>
      <c r="I66" s="42"/>
    </row>
    <row r="67" spans="1:9" s="17" customFormat="1" ht="28.5" x14ac:dyDescent="0.25">
      <c r="A67" s="71" t="s">
        <v>34</v>
      </c>
      <c r="B67" s="40"/>
      <c r="C67" s="53"/>
      <c r="D67" s="41"/>
      <c r="E67" s="41">
        <f>SUM(E68:E79)</f>
        <v>1111049.60717</v>
      </c>
      <c r="F67" s="24">
        <f>E68*100/D68</f>
        <v>137.22406394948334</v>
      </c>
    </row>
    <row r="68" spans="1:9" s="17" customFormat="1" ht="30" x14ac:dyDescent="0.25">
      <c r="A68" s="59" t="s">
        <v>16</v>
      </c>
      <c r="B68" s="30" t="s">
        <v>10</v>
      </c>
      <c r="C68" s="28" t="s">
        <v>69</v>
      </c>
      <c r="D68" s="33">
        <v>8710</v>
      </c>
      <c r="E68" s="33">
        <v>11952.215969999999</v>
      </c>
      <c r="F68" s="24">
        <v>0</v>
      </c>
    </row>
    <row r="69" spans="1:9" s="17" customFormat="1" ht="30" x14ac:dyDescent="0.25">
      <c r="A69" s="61" t="s">
        <v>122</v>
      </c>
      <c r="B69" s="30" t="s">
        <v>10</v>
      </c>
      <c r="C69" s="28" t="s">
        <v>121</v>
      </c>
      <c r="D69" s="33"/>
      <c r="E69" s="33">
        <f>445.39227+26.72797+10.05601</f>
        <v>482.17624999999998</v>
      </c>
      <c r="F69" s="24"/>
    </row>
    <row r="70" spans="1:9" s="17" customFormat="1" ht="75" x14ac:dyDescent="0.25">
      <c r="A70" s="61" t="s">
        <v>141</v>
      </c>
      <c r="B70" s="30" t="s">
        <v>10</v>
      </c>
      <c r="C70" s="28" t="s">
        <v>162</v>
      </c>
      <c r="D70" s="33"/>
      <c r="E70" s="33">
        <v>12.457229999999999</v>
      </c>
      <c r="F70" s="24"/>
    </row>
    <row r="71" spans="1:9" s="17" customFormat="1" ht="51.75" customHeight="1" x14ac:dyDescent="0.25">
      <c r="A71" s="59" t="s">
        <v>72</v>
      </c>
      <c r="B71" s="30" t="s">
        <v>10</v>
      </c>
      <c r="C71" s="31" t="s">
        <v>166</v>
      </c>
      <c r="D71" s="29"/>
      <c r="E71" s="29">
        <v>6308.3953600000004</v>
      </c>
      <c r="F71" s="24">
        <f t="shared" ref="F71" si="1">E74*100/D74</f>
        <v>4598.8319120938349</v>
      </c>
    </row>
    <row r="72" spans="1:9" s="17" customFormat="1" ht="60" x14ac:dyDescent="0.25">
      <c r="A72" s="59" t="s">
        <v>138</v>
      </c>
      <c r="B72" s="30" t="s">
        <v>10</v>
      </c>
      <c r="C72" s="31" t="s">
        <v>167</v>
      </c>
      <c r="D72" s="29"/>
      <c r="E72" s="29">
        <v>21113.994579999999</v>
      </c>
      <c r="F72" s="24"/>
    </row>
    <row r="73" spans="1:9" s="17" customFormat="1" ht="30" x14ac:dyDescent="0.25">
      <c r="A73" s="78" t="s">
        <v>188</v>
      </c>
      <c r="B73" s="30" t="s">
        <v>10</v>
      </c>
      <c r="C73" s="31" t="s">
        <v>187</v>
      </c>
      <c r="D73" s="29"/>
      <c r="E73" s="29">
        <v>57100.899989999998</v>
      </c>
      <c r="F73" s="24"/>
    </row>
    <row r="74" spans="1:9" s="17" customFormat="1" ht="15" x14ac:dyDescent="0.25">
      <c r="A74" s="69" t="s">
        <v>71</v>
      </c>
      <c r="B74" s="30" t="s">
        <v>10</v>
      </c>
      <c r="C74" s="31" t="s">
        <v>161</v>
      </c>
      <c r="D74" s="29">
        <v>2181.7809999999999</v>
      </c>
      <c r="E74" s="29">
        <v>100336.44087999999</v>
      </c>
      <c r="F74" s="24"/>
    </row>
    <row r="75" spans="1:9" s="17" customFormat="1" ht="30" x14ac:dyDescent="0.25">
      <c r="A75" s="69" t="s">
        <v>74</v>
      </c>
      <c r="B75" s="30" t="s">
        <v>10</v>
      </c>
      <c r="C75" s="31" t="s">
        <v>168</v>
      </c>
      <c r="D75" s="29"/>
      <c r="E75" s="29">
        <v>13768.97661</v>
      </c>
      <c r="F75" s="24"/>
    </row>
    <row r="76" spans="1:9" s="22" customFormat="1" ht="15" x14ac:dyDescent="0.25">
      <c r="A76" s="69" t="s">
        <v>73</v>
      </c>
      <c r="B76" s="30" t="s">
        <v>10</v>
      </c>
      <c r="C76" s="31" t="s">
        <v>169</v>
      </c>
      <c r="D76" s="29"/>
      <c r="E76" s="29">
        <v>858955.7</v>
      </c>
      <c r="F76" s="24" t="e">
        <f>#REF!*100/#REF!</f>
        <v>#REF!</v>
      </c>
    </row>
    <row r="77" spans="1:9" s="22" customFormat="1" ht="75" x14ac:dyDescent="0.25">
      <c r="A77" s="79" t="s">
        <v>189</v>
      </c>
      <c r="B77" s="30" t="s">
        <v>10</v>
      </c>
      <c r="C77" s="48" t="s">
        <v>191</v>
      </c>
      <c r="D77" s="29"/>
      <c r="E77" s="29">
        <v>1933.09925</v>
      </c>
      <c r="F77" s="24"/>
    </row>
    <row r="78" spans="1:9" s="22" customFormat="1" ht="60" x14ac:dyDescent="0.25">
      <c r="A78" s="80" t="s">
        <v>190</v>
      </c>
      <c r="B78" s="30" t="s">
        <v>10</v>
      </c>
      <c r="C78" s="48" t="s">
        <v>192</v>
      </c>
      <c r="D78" s="29"/>
      <c r="E78" s="29">
        <v>39174.438199999997</v>
      </c>
      <c r="F78" s="24"/>
    </row>
    <row r="79" spans="1:9" s="39" customFormat="1" ht="30" x14ac:dyDescent="0.2">
      <c r="A79" s="59" t="s">
        <v>3</v>
      </c>
      <c r="B79" s="30" t="s">
        <v>10</v>
      </c>
      <c r="C79" s="31" t="s">
        <v>170</v>
      </c>
      <c r="D79" s="43">
        <v>-40.59008</v>
      </c>
      <c r="E79" s="43">
        <v>-89.187150000000003</v>
      </c>
      <c r="F79" s="24"/>
    </row>
    <row r="80" spans="1:9" s="22" customFormat="1" ht="28.5" x14ac:dyDescent="0.25">
      <c r="A80" s="58" t="s">
        <v>84</v>
      </c>
      <c r="B80" s="25" t="s">
        <v>2</v>
      </c>
      <c r="C80" s="44"/>
      <c r="D80" s="41"/>
      <c r="E80" s="41">
        <f>SUM(E81:E86)</f>
        <v>473330.66445999994</v>
      </c>
      <c r="F80" s="33"/>
    </row>
    <row r="81" spans="1:6" s="17" customFormat="1" ht="30" x14ac:dyDescent="0.25">
      <c r="A81" s="59" t="s">
        <v>75</v>
      </c>
      <c r="B81" s="30" t="s">
        <v>2</v>
      </c>
      <c r="C81" s="31" t="s">
        <v>171</v>
      </c>
      <c r="D81" s="29">
        <v>49404.3</v>
      </c>
      <c r="E81" s="29">
        <v>148400.9</v>
      </c>
      <c r="F81" s="24">
        <f t="shared" ref="F81" si="2">E82*100/D82</f>
        <v>508.27861437769383</v>
      </c>
    </row>
    <row r="82" spans="1:6" s="17" customFormat="1" ht="30" x14ac:dyDescent="0.25">
      <c r="A82" s="59" t="s">
        <v>11</v>
      </c>
      <c r="B82" s="30" t="s">
        <v>2</v>
      </c>
      <c r="C82" s="31" t="s">
        <v>172</v>
      </c>
      <c r="D82" s="29">
        <v>18793</v>
      </c>
      <c r="E82" s="29">
        <v>95520.8</v>
      </c>
      <c r="F82" s="24" t="e">
        <f>#REF!*100/#REF!</f>
        <v>#REF!</v>
      </c>
    </row>
    <row r="83" spans="1:6" s="17" customFormat="1" ht="15" x14ac:dyDescent="0.25">
      <c r="A83" s="69" t="s">
        <v>71</v>
      </c>
      <c r="B83" s="27" t="s">
        <v>2</v>
      </c>
      <c r="C83" s="28" t="s">
        <v>161</v>
      </c>
      <c r="D83" s="33">
        <v>29982.6</v>
      </c>
      <c r="E83" s="33">
        <v>81285.399999999994</v>
      </c>
      <c r="F83" s="24">
        <f>E85*100/D85</f>
        <v>149.3462702372789</v>
      </c>
    </row>
    <row r="84" spans="1:6" s="17" customFormat="1" ht="30" x14ac:dyDescent="0.25">
      <c r="A84" s="69" t="s">
        <v>74</v>
      </c>
      <c r="B84" s="30" t="s">
        <v>2</v>
      </c>
      <c r="C84" s="31" t="s">
        <v>168</v>
      </c>
      <c r="D84" s="33"/>
      <c r="E84" s="33">
        <v>142887.20000000001</v>
      </c>
      <c r="F84" s="24"/>
    </row>
    <row r="85" spans="1:6" s="17" customFormat="1" ht="60" customHeight="1" x14ac:dyDescent="0.25">
      <c r="A85" s="52" t="s">
        <v>9</v>
      </c>
      <c r="B85" s="27" t="s">
        <v>2</v>
      </c>
      <c r="C85" s="28" t="s">
        <v>173</v>
      </c>
      <c r="D85" s="43">
        <v>921.19104000000004</v>
      </c>
      <c r="E85" s="43">
        <v>1375.7644600000001</v>
      </c>
      <c r="F85" s="24" t="e">
        <f>#REF!*100/#REF!</f>
        <v>#REF!</v>
      </c>
    </row>
    <row r="86" spans="1:6" s="17" customFormat="1" ht="30" customHeight="1" x14ac:dyDescent="0.25">
      <c r="A86" s="69" t="s">
        <v>193</v>
      </c>
      <c r="B86" s="30" t="s">
        <v>2</v>
      </c>
      <c r="C86" s="31" t="s">
        <v>137</v>
      </c>
      <c r="D86" s="43"/>
      <c r="E86" s="43">
        <v>3860.6</v>
      </c>
      <c r="F86" s="24"/>
    </row>
    <row r="87" spans="1:6" s="17" customFormat="1" ht="28.5" x14ac:dyDescent="0.25">
      <c r="A87" s="45" t="s">
        <v>36</v>
      </c>
      <c r="B87" s="46" t="s">
        <v>6</v>
      </c>
      <c r="C87" s="47"/>
      <c r="D87" s="24"/>
      <c r="E87" s="24">
        <f>SUM(E88:E95)</f>
        <v>25594.42268</v>
      </c>
      <c r="F87" s="24">
        <f>E88*100/D88</f>
        <v>236.719372064975</v>
      </c>
    </row>
    <row r="88" spans="1:6" s="17" customFormat="1" ht="75" x14ac:dyDescent="0.25">
      <c r="A88" s="72" t="s">
        <v>76</v>
      </c>
      <c r="B88" s="30" t="s">
        <v>6</v>
      </c>
      <c r="C88" s="31" t="s">
        <v>115</v>
      </c>
      <c r="D88" s="29">
        <v>9236.1734400000005</v>
      </c>
      <c r="E88" s="29">
        <v>21863.81177</v>
      </c>
      <c r="F88" s="24"/>
    </row>
    <row r="89" spans="1:6" s="17" customFormat="1" ht="75" x14ac:dyDescent="0.25">
      <c r="A89" s="59" t="s">
        <v>79</v>
      </c>
      <c r="B89" s="30" t="s">
        <v>6</v>
      </c>
      <c r="C89" s="31" t="s">
        <v>19</v>
      </c>
      <c r="D89" s="29">
        <v>1000</v>
      </c>
      <c r="E89" s="29">
        <v>139.07137</v>
      </c>
      <c r="F89" s="24">
        <f>E92*100/D92</f>
        <v>129.58552631578948</v>
      </c>
    </row>
    <row r="90" spans="1:6" s="17" customFormat="1" ht="159" customHeight="1" x14ac:dyDescent="0.25">
      <c r="A90" s="59" t="s">
        <v>139</v>
      </c>
      <c r="B90" s="30" t="s">
        <v>6</v>
      </c>
      <c r="C90" s="31" t="s">
        <v>140</v>
      </c>
      <c r="D90" s="29"/>
      <c r="E90" s="29">
        <v>0.12703999999999999</v>
      </c>
      <c r="F90" s="24"/>
    </row>
    <row r="91" spans="1:6" s="17" customFormat="1" ht="30" x14ac:dyDescent="0.25">
      <c r="A91" s="61" t="s">
        <v>163</v>
      </c>
      <c r="B91" s="30" t="s">
        <v>6</v>
      </c>
      <c r="C91" s="31" t="s">
        <v>164</v>
      </c>
      <c r="D91" s="29"/>
      <c r="E91" s="29">
        <v>4.798</v>
      </c>
      <c r="F91" s="24"/>
    </row>
    <row r="92" spans="1:6" s="17" customFormat="1" ht="90" x14ac:dyDescent="0.25">
      <c r="A92" s="73" t="s">
        <v>80</v>
      </c>
      <c r="B92" s="30" t="s">
        <v>6</v>
      </c>
      <c r="C92" s="31" t="s">
        <v>14</v>
      </c>
      <c r="D92" s="29">
        <v>1520</v>
      </c>
      <c r="E92" s="29">
        <v>1969.7</v>
      </c>
      <c r="F92" s="24">
        <f>E93*100/D93</f>
        <v>65.800808693869186</v>
      </c>
    </row>
    <row r="93" spans="1:6" s="17" customFormat="1" ht="60" x14ac:dyDescent="0.25">
      <c r="A93" s="59" t="s">
        <v>116</v>
      </c>
      <c r="B93" s="30" t="s">
        <v>6</v>
      </c>
      <c r="C93" s="51" t="s">
        <v>117</v>
      </c>
      <c r="D93" s="29">
        <v>2438.5</v>
      </c>
      <c r="E93" s="29">
        <v>1604.5527199999999</v>
      </c>
      <c r="F93" s="24"/>
    </row>
    <row r="94" spans="1:6" s="17" customFormat="1" ht="75" x14ac:dyDescent="0.25">
      <c r="A94" s="65" t="s">
        <v>141</v>
      </c>
      <c r="B94" s="30" t="s">
        <v>6</v>
      </c>
      <c r="C94" s="31" t="s">
        <v>142</v>
      </c>
      <c r="D94" s="29"/>
      <c r="E94" s="29">
        <v>4.8583400000000001</v>
      </c>
      <c r="F94" s="24"/>
    </row>
    <row r="95" spans="1:6" s="17" customFormat="1" ht="21.75" customHeight="1" x14ac:dyDescent="0.25">
      <c r="A95" s="63" t="s">
        <v>70</v>
      </c>
      <c r="B95" s="30" t="s">
        <v>6</v>
      </c>
      <c r="C95" s="31" t="s">
        <v>32</v>
      </c>
      <c r="D95" s="29">
        <v>0</v>
      </c>
      <c r="E95" s="29">
        <v>7.5034400000000003</v>
      </c>
      <c r="F95" s="24" t="e">
        <f>#REF!*100/#REF!</f>
        <v>#REF!</v>
      </c>
    </row>
    <row r="96" spans="1:6" s="21" customFormat="1" ht="28.5" x14ac:dyDescent="0.25">
      <c r="A96" s="74" t="s">
        <v>35</v>
      </c>
      <c r="B96" s="25" t="s">
        <v>4</v>
      </c>
      <c r="C96" s="53"/>
      <c r="D96" s="24"/>
      <c r="E96" s="24">
        <f>SUM(E97:E107)</f>
        <v>18725.525789999996</v>
      </c>
      <c r="F96" s="24">
        <f>E97*100/D97</f>
        <v>3.1107226277372266</v>
      </c>
    </row>
    <row r="97" spans="1:6" s="17" customFormat="1" ht="30" x14ac:dyDescent="0.25">
      <c r="A97" s="61" t="s">
        <v>122</v>
      </c>
      <c r="B97" s="30" t="s">
        <v>4</v>
      </c>
      <c r="C97" s="28" t="s">
        <v>121</v>
      </c>
      <c r="D97" s="29">
        <v>1370</v>
      </c>
      <c r="E97" s="29">
        <f>15.422+1.38429+25.81061</f>
        <v>42.616900000000001</v>
      </c>
      <c r="F97" s="24" t="e">
        <f>#REF!*100/#REF!</f>
        <v>#REF!</v>
      </c>
    </row>
    <row r="98" spans="1:6" s="21" customFormat="1" ht="75" x14ac:dyDescent="0.25">
      <c r="A98" s="65" t="s">
        <v>141</v>
      </c>
      <c r="B98" s="30" t="s">
        <v>4</v>
      </c>
      <c r="C98" s="31" t="s">
        <v>142</v>
      </c>
      <c r="D98" s="29"/>
      <c r="E98" s="29">
        <v>17.29673</v>
      </c>
      <c r="F98" s="24"/>
    </row>
    <row r="99" spans="1:6" s="21" customFormat="1" ht="121.5" customHeight="1" x14ac:dyDescent="0.25">
      <c r="A99" s="65" t="s">
        <v>153</v>
      </c>
      <c r="B99" s="30" t="s">
        <v>4</v>
      </c>
      <c r="C99" s="31" t="s">
        <v>165</v>
      </c>
      <c r="D99" s="29"/>
      <c r="E99" s="29">
        <v>80.359200000000001</v>
      </c>
      <c r="F99" s="24"/>
    </row>
    <row r="100" spans="1:6" s="21" customFormat="1" ht="19.5" customHeight="1" x14ac:dyDescent="0.25">
      <c r="A100" s="63" t="s">
        <v>70</v>
      </c>
      <c r="B100" s="30" t="s">
        <v>4</v>
      </c>
      <c r="C100" s="31" t="s">
        <v>32</v>
      </c>
      <c r="D100" s="29"/>
      <c r="E100" s="29">
        <v>142.80000000000001</v>
      </c>
      <c r="F100" s="24"/>
    </row>
    <row r="101" spans="1:6" s="21" customFormat="1" ht="28.5" customHeight="1" x14ac:dyDescent="0.25">
      <c r="A101" s="78" t="s">
        <v>195</v>
      </c>
      <c r="B101" s="30" t="s">
        <v>4</v>
      </c>
      <c r="C101" s="31" t="s">
        <v>194</v>
      </c>
      <c r="D101" s="29"/>
      <c r="E101" s="29">
        <v>541.01400000000001</v>
      </c>
      <c r="F101" s="24"/>
    </row>
    <row r="102" spans="1:6" s="21" customFormat="1" ht="30" x14ac:dyDescent="0.25">
      <c r="A102" s="49" t="s">
        <v>123</v>
      </c>
      <c r="B102" s="27" t="s">
        <v>4</v>
      </c>
      <c r="C102" s="50" t="s">
        <v>174</v>
      </c>
      <c r="D102" s="29">
        <v>395.37</v>
      </c>
      <c r="E102" s="29">
        <v>1700.65264</v>
      </c>
      <c r="F102" s="24" t="e">
        <f>#REF!*100/#REF!</f>
        <v>#REF!</v>
      </c>
    </row>
    <row r="103" spans="1:6" s="17" customFormat="1" ht="15" x14ac:dyDescent="0.25">
      <c r="A103" s="69" t="s">
        <v>71</v>
      </c>
      <c r="B103" s="27" t="s">
        <v>4</v>
      </c>
      <c r="C103" s="31" t="s">
        <v>161</v>
      </c>
      <c r="D103" s="29"/>
      <c r="E103" s="29">
        <v>1023.05769</v>
      </c>
      <c r="F103" s="24"/>
    </row>
    <row r="104" spans="1:6" s="17" customFormat="1" ht="30" x14ac:dyDescent="0.25">
      <c r="A104" s="75" t="s">
        <v>74</v>
      </c>
      <c r="B104" s="30" t="s">
        <v>4</v>
      </c>
      <c r="C104" s="31" t="s">
        <v>168</v>
      </c>
      <c r="D104" s="29"/>
      <c r="E104" s="29">
        <v>8091.69427</v>
      </c>
      <c r="F104" s="24"/>
    </row>
    <row r="105" spans="1:6" s="17" customFormat="1" ht="45" x14ac:dyDescent="0.25">
      <c r="A105" s="63" t="s">
        <v>103</v>
      </c>
      <c r="B105" s="30" t="s">
        <v>4</v>
      </c>
      <c r="C105" s="31" t="s">
        <v>175</v>
      </c>
      <c r="D105" s="29"/>
      <c r="E105" s="29">
        <v>122.3</v>
      </c>
      <c r="F105" s="24"/>
    </row>
    <row r="106" spans="1:6" s="17" customFormat="1" ht="30" x14ac:dyDescent="0.25">
      <c r="A106" s="81" t="s">
        <v>196</v>
      </c>
      <c r="B106" s="30" t="s">
        <v>4</v>
      </c>
      <c r="C106" s="31" t="s">
        <v>197</v>
      </c>
      <c r="D106" s="29"/>
      <c r="E106" s="29">
        <v>7000</v>
      </c>
      <c r="F106" s="24"/>
    </row>
    <row r="107" spans="1:6" s="17" customFormat="1" ht="30" x14ac:dyDescent="0.25">
      <c r="A107" s="59" t="s">
        <v>3</v>
      </c>
      <c r="B107" s="30" t="s">
        <v>4</v>
      </c>
      <c r="C107" s="31" t="s">
        <v>170</v>
      </c>
      <c r="D107" s="43"/>
      <c r="E107" s="43">
        <v>-36.265639999999998</v>
      </c>
      <c r="F107" s="24"/>
    </row>
    <row r="108" spans="1:6" s="17" customFormat="1" ht="57" x14ac:dyDescent="0.25">
      <c r="A108" s="76" t="s">
        <v>85</v>
      </c>
      <c r="B108" s="46" t="s">
        <v>8</v>
      </c>
      <c r="C108" s="53"/>
      <c r="D108" s="32"/>
      <c r="E108" s="32">
        <f>SUM(E109:E113)</f>
        <v>11706.822130000002</v>
      </c>
      <c r="F108" s="24">
        <f>E111*100/D111</f>
        <v>120.75084865391726</v>
      </c>
    </row>
    <row r="109" spans="1:6" s="17" customFormat="1" ht="30" x14ac:dyDescent="0.25">
      <c r="A109" s="61" t="s">
        <v>122</v>
      </c>
      <c r="B109" s="30" t="s">
        <v>8</v>
      </c>
      <c r="C109" s="28" t="s">
        <v>121</v>
      </c>
      <c r="D109" s="32"/>
      <c r="E109" s="29">
        <v>21.157050000000002</v>
      </c>
      <c r="F109" s="24"/>
    </row>
    <row r="110" spans="1:6" s="17" customFormat="1" ht="75" x14ac:dyDescent="0.25">
      <c r="A110" s="65" t="s">
        <v>141</v>
      </c>
      <c r="B110" s="30" t="s">
        <v>8</v>
      </c>
      <c r="C110" s="31" t="s">
        <v>142</v>
      </c>
      <c r="D110" s="32"/>
      <c r="E110" s="29">
        <v>71.295969999999997</v>
      </c>
      <c r="F110" s="24"/>
    </row>
    <row r="111" spans="1:6" s="17" customFormat="1" ht="45" x14ac:dyDescent="0.25">
      <c r="A111" s="59" t="s">
        <v>83</v>
      </c>
      <c r="B111" s="30" t="s">
        <v>8</v>
      </c>
      <c r="C111" s="31" t="s">
        <v>176</v>
      </c>
      <c r="D111" s="29">
        <v>8925.9</v>
      </c>
      <c r="E111" s="29">
        <v>10778.1</v>
      </c>
      <c r="F111" s="24"/>
    </row>
    <row r="112" spans="1:6" s="19" customFormat="1" ht="65.25" customHeight="1" x14ac:dyDescent="0.2">
      <c r="A112" s="52" t="s">
        <v>9</v>
      </c>
      <c r="B112" s="30" t="s">
        <v>8</v>
      </c>
      <c r="C112" s="31" t="s">
        <v>173</v>
      </c>
      <c r="D112" s="29"/>
      <c r="E112" s="29">
        <f>738.36899+118.928</f>
        <v>857.29699000000005</v>
      </c>
      <c r="F112" s="24"/>
    </row>
    <row r="113" spans="1:6" s="19" customFormat="1" ht="30" x14ac:dyDescent="0.2">
      <c r="A113" s="59" t="s">
        <v>3</v>
      </c>
      <c r="B113" s="30" t="s">
        <v>8</v>
      </c>
      <c r="C113" s="31" t="s">
        <v>170</v>
      </c>
      <c r="D113" s="29"/>
      <c r="E113" s="29">
        <v>-21.02788</v>
      </c>
      <c r="F113" s="24"/>
    </row>
    <row r="114" spans="1:6" s="19" customFormat="1" ht="28.5" x14ac:dyDescent="0.2">
      <c r="A114" s="77" t="s">
        <v>124</v>
      </c>
      <c r="B114" s="46">
        <v>923</v>
      </c>
      <c r="C114" s="31"/>
      <c r="D114" s="29"/>
      <c r="E114" s="32">
        <f>SUM(E115:E117)</f>
        <v>480.11430000000001</v>
      </c>
      <c r="F114" s="24"/>
    </row>
    <row r="115" spans="1:6" s="19" customFormat="1" ht="30" x14ac:dyDescent="0.2">
      <c r="A115" s="61" t="s">
        <v>122</v>
      </c>
      <c r="B115" s="30" t="s">
        <v>125</v>
      </c>
      <c r="C115" s="28" t="s">
        <v>121</v>
      </c>
      <c r="D115" s="29"/>
      <c r="E115" s="43">
        <v>7.0443600000000002</v>
      </c>
      <c r="F115" s="24"/>
    </row>
    <row r="116" spans="1:6" s="17" customFormat="1" ht="30" x14ac:dyDescent="0.25">
      <c r="A116" s="63" t="s">
        <v>102</v>
      </c>
      <c r="B116" s="30" t="s">
        <v>125</v>
      </c>
      <c r="C116" s="31" t="s">
        <v>101</v>
      </c>
      <c r="D116" s="29"/>
      <c r="E116" s="29">
        <v>-7.0443600000000002</v>
      </c>
      <c r="F116" s="24"/>
    </row>
    <row r="117" spans="1:6" s="19" customFormat="1" ht="67.5" customHeight="1" x14ac:dyDescent="0.2">
      <c r="A117" s="52" t="s">
        <v>9</v>
      </c>
      <c r="B117" s="30" t="s">
        <v>125</v>
      </c>
      <c r="C117" s="31" t="s">
        <v>173</v>
      </c>
      <c r="D117" s="29"/>
      <c r="E117" s="29">
        <v>480.11430000000001</v>
      </c>
      <c r="F117" s="24"/>
    </row>
    <row r="118" spans="1:6" s="19" customFormat="1" ht="28.5" x14ac:dyDescent="0.2">
      <c r="A118" s="77" t="s">
        <v>86</v>
      </c>
      <c r="B118" s="46" t="s">
        <v>20</v>
      </c>
      <c r="C118" s="47"/>
      <c r="D118" s="41"/>
      <c r="E118" s="41">
        <f>SUM(E119:E120)</f>
        <v>1280.16003</v>
      </c>
      <c r="F118" s="24"/>
    </row>
    <row r="119" spans="1:6" s="19" customFormat="1" ht="75" x14ac:dyDescent="0.2">
      <c r="A119" s="72" t="s">
        <v>78</v>
      </c>
      <c r="B119" s="27" t="s">
        <v>20</v>
      </c>
      <c r="C119" s="31" t="s">
        <v>77</v>
      </c>
      <c r="D119" s="41"/>
      <c r="E119" s="43">
        <v>1125.86347</v>
      </c>
      <c r="F119" s="24"/>
    </row>
    <row r="120" spans="1:6" ht="45" x14ac:dyDescent="0.2">
      <c r="A120" s="59" t="s">
        <v>82</v>
      </c>
      <c r="B120" s="30" t="s">
        <v>20</v>
      </c>
      <c r="C120" s="31" t="s">
        <v>81</v>
      </c>
      <c r="D120" s="29">
        <v>1168</v>
      </c>
      <c r="E120" s="29">
        <v>154.29656</v>
      </c>
    </row>
    <row r="121" spans="1:6" ht="15" x14ac:dyDescent="0.2">
      <c r="A121" s="54"/>
      <c r="B121" s="55"/>
      <c r="C121" s="56"/>
      <c r="D121" s="57"/>
      <c r="E121" s="57"/>
    </row>
    <row r="122" spans="1:6" s="1" customFormat="1" ht="15.75" x14ac:dyDescent="0.25">
      <c r="A122" s="13"/>
      <c r="B122" s="3"/>
      <c r="C122" s="3"/>
      <c r="D122" s="6"/>
      <c r="E122" s="6"/>
      <c r="F122" s="12"/>
    </row>
    <row r="123" spans="1:6" ht="15.75" x14ac:dyDescent="0.25">
      <c r="A123" s="10" t="s">
        <v>0</v>
      </c>
      <c r="B123" s="11"/>
      <c r="C123" s="83" t="s">
        <v>95</v>
      </c>
      <c r="D123" s="83"/>
      <c r="E123" s="83"/>
    </row>
  </sheetData>
  <mergeCells count="8">
    <mergeCell ref="C123:E123"/>
    <mergeCell ref="A3:F4"/>
    <mergeCell ref="A6:A7"/>
    <mergeCell ref="B6:C6"/>
    <mergeCell ref="D6:D7"/>
    <mergeCell ref="E6:E7"/>
    <mergeCell ref="F6:F7"/>
    <mergeCell ref="A8:C8"/>
  </mergeCells>
  <hyperlinks>
    <hyperlink ref="A51" r:id="rId1" location="block_50" display="block_50" xr:uid="{00000000-0004-0000-0000-000000000000}"/>
    <hyperlink ref="A52" r:id="rId2" location="block_60" display="block_60" xr:uid="{00000000-0004-0000-0000-000001000000}"/>
    <hyperlink ref="A53" r:id="rId3" location="block_70" display="block_70" xr:uid="{00000000-0004-0000-0000-000002000000}"/>
    <hyperlink ref="A54" r:id="rId4" location="block_110" display="block_110" xr:uid="{00000000-0004-0000-0000-000003000000}"/>
    <hyperlink ref="A55" r:id="rId5" location="block_200" display="https://base.garant.ru/12125267/948c9c0734b6e944a4727660f2d5a027/ - block_200" xr:uid="{00000000-0004-0000-0000-000004000000}"/>
  </hyperlinks>
  <pageMargins left="0.78740157480314965" right="0.39370078740157483" top="0.39370078740157483" bottom="0.39370078740157483" header="0" footer="0"/>
  <pageSetup paperSize="9" scale="75" orientation="portrait" r:id="rId6"/>
  <headerFooter differentFirst="1">
    <oddHeader>&amp;C&amp;P</oddHeader>
  </headerFooter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 1</vt:lpstr>
      <vt:lpstr>'прил 1'!Заголовки_для_печати</vt:lpstr>
      <vt:lpstr>'прил 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DUMA</cp:lastModifiedBy>
  <cp:lastPrinted>2023-02-20T03:48:54Z</cp:lastPrinted>
  <dcterms:created xsi:type="dcterms:W3CDTF">2013-11-25T03:03:18Z</dcterms:created>
  <dcterms:modified xsi:type="dcterms:W3CDTF">2023-06-02T08:29:21Z</dcterms:modified>
</cp:coreProperties>
</file>